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11310"/>
  </bookViews>
  <sheets>
    <sheet name="Смета 2022 тар 16,13" sheetId="1" r:id="rId1"/>
    <sheet name="Смета кап ремонт" sheetId="2" r:id="rId2"/>
  </sheets>
  <definedNames>
    <definedName name="_xlnm.Print_Area" localSheetId="0">'Смета 2022 тар 16,13'!$A$1:$D$184</definedName>
  </definedNames>
  <calcPr calcId="125725"/>
</workbook>
</file>

<file path=xl/calcChain.xml><?xml version="1.0" encoding="utf-8"?>
<calcChain xmlns="http://schemas.openxmlformats.org/spreadsheetml/2006/main">
  <c r="F27" i="2"/>
  <c r="E27"/>
  <c r="E26"/>
  <c r="F26" s="1"/>
  <c r="F25"/>
  <c r="E25"/>
  <c r="E24"/>
  <c r="C24"/>
  <c r="F24" s="1"/>
  <c r="F23"/>
  <c r="E23"/>
  <c r="F22"/>
  <c r="E22"/>
  <c r="C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C10"/>
  <c r="F9"/>
  <c r="E9"/>
  <c r="E8"/>
  <c r="C8"/>
  <c r="C7" s="1"/>
  <c r="F7" s="1"/>
  <c r="E7"/>
  <c r="C130" i="1"/>
  <c r="F8" i="2" l="1"/>
  <c r="C109" i="1"/>
  <c r="C97"/>
  <c r="C26" l="1"/>
  <c r="C110" l="1"/>
  <c r="C107"/>
  <c r="C105"/>
  <c r="C103"/>
  <c r="C101"/>
  <c r="C99"/>
  <c r="C95"/>
  <c r="C93"/>
  <c r="C91" s="1"/>
  <c r="C84"/>
  <c r="C82"/>
  <c r="C80"/>
  <c r="C78"/>
  <c r="C76"/>
  <c r="C68"/>
  <c r="C53"/>
  <c r="C30"/>
  <c r="C15"/>
  <c r="C13"/>
  <c r="C12" l="1"/>
  <c r="C29"/>
  <c r="C90"/>
  <c r="C89" s="1"/>
  <c r="C11" l="1"/>
  <c r="E130" s="1"/>
  <c r="G130" s="1"/>
</calcChain>
</file>

<file path=xl/sharedStrings.xml><?xml version="1.0" encoding="utf-8"?>
<sst xmlns="http://schemas.openxmlformats.org/spreadsheetml/2006/main" count="364" uniqueCount="339">
  <si>
    <t>№ п/п</t>
  </si>
  <si>
    <t>Наименование статей</t>
  </si>
  <si>
    <t>Сумма, руб</t>
  </si>
  <si>
    <t xml:space="preserve">Расшифровка плана </t>
  </si>
  <si>
    <t>Остаток средств на р/счете</t>
  </si>
  <si>
    <t>1.</t>
  </si>
  <si>
    <t>Поступление, всего (расчет поступления денежных средств произведен за 12 месяцев: за декабрь 2020г- поступления в январе 2021г.)</t>
  </si>
  <si>
    <t>1.1.</t>
  </si>
  <si>
    <t>Поступления на содержание общего имущества, эксплуатацию, ремонт общего имущества от собственников жилых и нежилых помещений, являющихся  членами и не членами ТСЖ , в том числе: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</si>
  <si>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</si>
  <si>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</si>
  <si>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</si>
  <si>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</si>
  <si>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</si>
  <si>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</si>
  <si>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</si>
  <si>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</si>
  <si>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</si>
  <si>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</si>
  <si>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</si>
  <si>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 xml:space="preserve"> </t>
  </si>
  <si>
    <t>Дебиторская задолженность за содержание общего имущества эксплуатацию, ремонт общего имущества от собственников жилых и нежилых помещений, являющихся  членами и не членами ТСЖ за предыдущий период по состоянию на 31.12.2020г., в том числе:</t>
  </si>
  <si>
    <t>1.1.12.</t>
  </si>
  <si>
    <t>1.1.13.</t>
  </si>
  <si>
    <t>Дебиторская задолженность(просроченная) за предыдущий период по состоянию на 31.12.2020г. Вяткин А.Н.</t>
  </si>
  <si>
    <t>1.2.</t>
  </si>
  <si>
    <t>Доход от хозяйственной деятельности всего, в том числе:</t>
  </si>
  <si>
    <t>1.2.1.</t>
  </si>
  <si>
    <t>1.2.2.</t>
  </si>
  <si>
    <t>1.2.3.</t>
  </si>
  <si>
    <t>1.2.4.</t>
  </si>
  <si>
    <t>1.2.5.</t>
  </si>
  <si>
    <t>1.2.6.</t>
  </si>
  <si>
    <t xml:space="preserve">Возмездное использование общей собственности дог 01/04-13 от 01.04.2013, ООО "Автодозор" (83кв.м. *417,53 руб. * 12 мес.= 415860)Тех.обслуживание АПС, ООО "Автодозор" (300руб.*12мес.=3600,00)   </t>
  </si>
  <si>
    <t>1.2.7.</t>
  </si>
  <si>
    <t>1.2.8.</t>
  </si>
  <si>
    <t>1.2.9.</t>
  </si>
  <si>
    <t>1.2.10.</t>
  </si>
  <si>
    <t>1.2.11.</t>
  </si>
  <si>
    <t>1.2.12.</t>
  </si>
  <si>
    <t>1.2.13.</t>
  </si>
  <si>
    <t>1.2.15.</t>
  </si>
  <si>
    <t>1.2.16.</t>
  </si>
  <si>
    <t>1.2.17.</t>
  </si>
  <si>
    <t>Шунков Виктор Константинович Тех.обслуживание АПС (423,30 х 12 мес. = 5079,60</t>
  </si>
  <si>
    <t>1.2.18.</t>
  </si>
  <si>
    <t>1.2.19.</t>
  </si>
  <si>
    <t>1.2.20.</t>
  </si>
  <si>
    <t>Реклама</t>
  </si>
  <si>
    <t>1.2.21.</t>
  </si>
  <si>
    <t>1.2.22.</t>
  </si>
  <si>
    <t>1.2.23.</t>
  </si>
  <si>
    <t>Размещение рекламных конструкций дог РК/А 15/07/19 от 11.07.2019г. ООО "Блеск Вест" (12,67 кв.м*770 руб.*12 мес=117072)</t>
  </si>
  <si>
    <t>1.2.24.</t>
  </si>
  <si>
    <t>Размещение рекламных конструкций дог РК/В 01/05/19 от 01.05.2019г. ООО "Маккон" (1,56 кв.м*770 руб.*12 мес=14414,40; 4,58 кв.м*610,50 руб.*12 мес = 33553,08)</t>
  </si>
  <si>
    <t>1.2.25.</t>
  </si>
  <si>
    <t xml:space="preserve">Размещение рекламных конструкций дог РК/В 6-01/12/16 от 01.12.2016г. ИП Пономарев И.В. (40,06 кв.м*770 руб.*12 мес. = 370154,40)  </t>
  </si>
  <si>
    <t>1.2.26.</t>
  </si>
  <si>
    <t>Размещение рекламных конструкций дог. РК/В 01/10/20 от 01.00.2020г. ИП Секрет Никита Олегович (7,51 кв.м*700,00 руб.*12 мес. = 42000,00)</t>
  </si>
  <si>
    <t>1.2.27.</t>
  </si>
  <si>
    <t>1.2.28.</t>
  </si>
  <si>
    <t xml:space="preserve">Размещение рекламных конструкций дог РК/А 01/05/20 от 01.05.2020г. ООО "БЭТ-АЛКО" (7,0 кв.м*770 руб.*12 мес.=64680,00)  </t>
  </si>
  <si>
    <t>1.2.29.</t>
  </si>
  <si>
    <t>1.2.30.</t>
  </si>
  <si>
    <t>Размещение рекламных конструкций дог РК/А 20/09/19 от 20.09.2019г. ООО "Неокраска"  (7,26 кв м *770 руб.*12 мес. = 67082,40)</t>
  </si>
  <si>
    <t>1.2.31.</t>
  </si>
  <si>
    <t>Размещение рекламных конструкций дог РК/А 01/06/18 от 01.06.2018г., ООО "Фостайл" (24,814 кв м*769,97 руб*12 мес. = 229281,36)</t>
  </si>
  <si>
    <t>1.2.32.</t>
  </si>
  <si>
    <t>1.2.33.</t>
  </si>
  <si>
    <t>1.2.34.</t>
  </si>
  <si>
    <t>Размещение рекламных конструкций дог РК/В 10/03/20 от 10.03.2020г.,ООО "Кастом" (2,53 кв м*1660,08 руб*12 мес. = 50400,00)</t>
  </si>
  <si>
    <t>1.2.35.</t>
  </si>
  <si>
    <t>Провайдеры</t>
  </si>
  <si>
    <t>1.2.36.</t>
  </si>
  <si>
    <t>1.2.37.</t>
  </si>
  <si>
    <t>1.2.38.</t>
  </si>
  <si>
    <t>1.2.39.</t>
  </si>
  <si>
    <t>1.2.40.</t>
  </si>
  <si>
    <t>1.2.41.</t>
  </si>
  <si>
    <t>1.2.42.</t>
  </si>
  <si>
    <t>Мусорокамеры</t>
  </si>
  <si>
    <t>1.2.43.</t>
  </si>
  <si>
    <t>Возмездное использование общей собственности, мусорокамер (6шт.*500 руб*12 мес.=36000,00 2шт.*1000*12мес=24000 +2шт.*250*12мес=6000 )</t>
  </si>
  <si>
    <t>Кладовые</t>
  </si>
  <si>
    <t>1.2.44.</t>
  </si>
  <si>
    <t>Антенна</t>
  </si>
  <si>
    <t>1.2.45.</t>
  </si>
  <si>
    <t>Возмездное использование общей собственности, под антенны (2шт.*150 руб*12 мес=3600,00)</t>
  </si>
  <si>
    <t>Парковка</t>
  </si>
  <si>
    <t>1.2.46.</t>
  </si>
  <si>
    <t>Возмездное использование общей собственности, под парковочные места (5шт.*3000 руб.*12 мес = 180000,00)</t>
  </si>
  <si>
    <t>1.2.47.</t>
  </si>
  <si>
    <t>1.2.48.</t>
  </si>
  <si>
    <t>1.2.49.</t>
  </si>
  <si>
    <t>1.2.50.</t>
  </si>
  <si>
    <t>2.</t>
  </si>
  <si>
    <t>Расходы, всего</t>
  </si>
  <si>
    <t>2.1.</t>
  </si>
  <si>
    <t>Расходы  на содержание общего имущества и эксплуатацию  общего имущества, в том числе:</t>
  </si>
  <si>
    <t>2.1.1.</t>
  </si>
  <si>
    <t xml:space="preserve">   ФОТ с учетом НДФЛ и страховыми взносами в т.ч.:</t>
  </si>
  <si>
    <t>2.1.1.1.</t>
  </si>
  <si>
    <t>2.1.1.2.</t>
  </si>
  <si>
    <t>Вознаграждение председателя (отчисления от ФОТ в фонды)  30,2%</t>
  </si>
  <si>
    <t>2.1.1.3.</t>
  </si>
  <si>
    <t>2.1.1.4.</t>
  </si>
  <si>
    <t>Содержание административно-управленческого аппарата (главный бухгалтер)(отчисления от ФОТ в фонды) 30,2%</t>
  </si>
  <si>
    <t>2.1.1.5.</t>
  </si>
  <si>
    <t>2.1.1.6.</t>
  </si>
  <si>
    <t>Содержание административно-управленческого аппарата (главный инженер) (отчисления от ФОТ в фонды) 30,2%</t>
  </si>
  <si>
    <t>2.1.1.7.</t>
  </si>
  <si>
    <t>2.1.1.8.</t>
  </si>
  <si>
    <t>Содержание административно-управленческого аппарата (паспортист) (отчисления от ФОТ в фонды) 30,2%</t>
  </si>
  <si>
    <t>2.1.1.9.</t>
  </si>
  <si>
    <t>2.1.1.10.</t>
  </si>
  <si>
    <t>Уборка подъездов (Уборщик МОП - 2 единицы) (отчисления от ФОТ в фонды)  30,2%</t>
  </si>
  <si>
    <t>2.1.1.11.</t>
  </si>
  <si>
    <t>2.1.1.12.</t>
  </si>
  <si>
    <t>Обслуживание инженерных систем (элекрик-хозяйственник) (отчисления от ФОТ в фонды) 30,2%</t>
  </si>
  <si>
    <t>2.1.1.13.</t>
  </si>
  <si>
    <t>2.1.1.14.</t>
  </si>
  <si>
    <t>Обслуживание инженерных систем (сантехник) (отчисления от ФОТ в фонды) 30,2%</t>
  </si>
  <si>
    <t>2.1.1.15.</t>
  </si>
  <si>
    <t>2.1.1.16.</t>
  </si>
  <si>
    <t>Уборка придомовой территории (дворник) (отчисления от ФОТ в фонды) 30,2%</t>
  </si>
  <si>
    <t>2.1.1.17.</t>
  </si>
  <si>
    <t>2.1.1.18.</t>
  </si>
  <si>
    <t>Диспетчерская служба (диспетчер - 3 единицы) (отчисления от ФОТ в фонды) 30,2%</t>
  </si>
  <si>
    <t>2.1.2.</t>
  </si>
  <si>
    <t>Обязательные расходы на содержание общего имущества и эксплуатацию  общего имущества, в т.ч.:</t>
  </si>
  <si>
    <t>2.1.2.1.</t>
  </si>
  <si>
    <t>Уборка придомовой территории; Очистка скатной кровли от наледи и уборка снега придомовой территориии от наледи, вывоз снега</t>
  </si>
  <si>
    <t>2.1.2.3.</t>
  </si>
  <si>
    <t>Утилизация ртутных ламп</t>
  </si>
  <si>
    <t>2.1.2.4.</t>
  </si>
  <si>
    <t>Дератизация,дезинфекция</t>
  </si>
  <si>
    <t>дератизация 2000;дезинфекция-2000</t>
  </si>
  <si>
    <t>2.1.2.5.</t>
  </si>
  <si>
    <t xml:space="preserve">Содержание лифтов </t>
  </si>
  <si>
    <t>2.1.2.6.</t>
  </si>
  <si>
    <t>Содержание систем отопления, водоснабжения, канализации,вентиляция относящихся к общедомовому имуществу</t>
  </si>
  <si>
    <t>2.1.2.7.</t>
  </si>
  <si>
    <t>Содержание системы электроснабжения</t>
  </si>
  <si>
    <t>Обучение персонала, подбор персонала</t>
  </si>
  <si>
    <t>2.1.2.8.</t>
  </si>
  <si>
    <t>Приобретение малоценного инвентаря для работы по обслуживанию МКД хоз.персоналом, расходные материалы и т.п.</t>
  </si>
  <si>
    <t>2.1.2.9.</t>
  </si>
  <si>
    <t xml:space="preserve">Обслуживание домофонной системы  </t>
  </si>
  <si>
    <r>
      <t xml:space="preserve">ИП Герасимов (договор обслуживания) </t>
    </r>
    <r>
      <rPr>
        <sz val="18"/>
        <color rgb="FFFF0000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12х3760=45120  ЗИП =15000</t>
    </r>
  </si>
  <si>
    <t>2.1.2.10.</t>
  </si>
  <si>
    <t>Услуги АНП ОРС (Обеспечение информационного и технологического взаимодействия -обмен данными по начислению и учету оплаты населения за жилое помещения)</t>
  </si>
  <si>
    <t>Расчет после опред. Тарифа + оплата за кап. Рем. (сумма платежей *на 2%)</t>
  </si>
  <si>
    <t>2.1.2.11.</t>
  </si>
  <si>
    <t>Банковское обслуживание</t>
  </si>
  <si>
    <t>РКО, стоимость платежных поручений</t>
  </si>
  <si>
    <t>2.1.2.12.</t>
  </si>
  <si>
    <t>Кацелярские и почтовые расходы</t>
  </si>
  <si>
    <t>2.1.2.13.</t>
  </si>
  <si>
    <t>2.1.2.14.</t>
  </si>
  <si>
    <t>Обслуживание оргтехники</t>
  </si>
  <si>
    <t>2.1.2.16.</t>
  </si>
  <si>
    <t>Продление домена сайта</t>
  </si>
  <si>
    <t>Домен - 4200</t>
  </si>
  <si>
    <t>2.1.2.17.</t>
  </si>
  <si>
    <t>Аварийно-диспетчерское обслужвание в ночное время, в выходные и праздничные дни</t>
  </si>
  <si>
    <t>2.1.2.18.</t>
  </si>
  <si>
    <t>Налоги,  УСН</t>
  </si>
  <si>
    <t>2.1.2.19.</t>
  </si>
  <si>
    <t>Непредвиденные расходы на содержание, эксплуатацию, ремонт общедолевого имущества при аварийных ситуациях</t>
  </si>
  <si>
    <t>2.2.</t>
  </si>
  <si>
    <t>2.2.1.</t>
  </si>
  <si>
    <t xml:space="preserve">Выполнение работ по благоустройству придомовой территории </t>
  </si>
  <si>
    <t>2.2.2.</t>
  </si>
  <si>
    <t>Выполнение работ по восстановлению гидроизоляции   фундамента фасада здания</t>
  </si>
  <si>
    <t>Благоустройство подъездов</t>
  </si>
  <si>
    <t>2.2.9.</t>
  </si>
  <si>
    <t>Уборка парковки в зимний период</t>
  </si>
  <si>
    <t>2.2.10.</t>
  </si>
  <si>
    <t>Содержание офиса ТСЖ</t>
  </si>
  <si>
    <t>2.2.11.</t>
  </si>
  <si>
    <t>Ослуживание пожарной сигнализации</t>
  </si>
  <si>
    <t xml:space="preserve">ООО "Салют Монтаж"-обслуживание - 2000*12мес=24000;  </t>
  </si>
  <si>
    <t>2.2.12.</t>
  </si>
  <si>
    <t>Заполнение ГИС ЖКХ</t>
  </si>
  <si>
    <t>2.2.13.</t>
  </si>
  <si>
    <t>Юридическое сопровождение деятельности ТСЖ в рамках эксплуатаци и содержании общедолевой собственности МКД</t>
  </si>
  <si>
    <t>2.2.14.</t>
  </si>
  <si>
    <t>Материальная помощь (сотрудники)</t>
  </si>
  <si>
    <t>2.2.15.</t>
  </si>
  <si>
    <t>2.2.16.</t>
  </si>
  <si>
    <t>Проведение аудиторской проверки</t>
  </si>
  <si>
    <t>2.2.17.</t>
  </si>
  <si>
    <t>2.2.18.</t>
  </si>
  <si>
    <t>Монтажно-строительные работы по ремонту центральной арки</t>
  </si>
  <si>
    <t>Обслуживание системы доступа на придомовую территорию</t>
  </si>
  <si>
    <t>Внимание!</t>
  </si>
  <si>
    <t>Общего годового собрания членов ТСЖ "Уют"</t>
  </si>
  <si>
    <t>жилого многоквартирного дома по адресу:</t>
  </si>
  <si>
    <t>г. Новосибирск, ул. Кирова, 27</t>
  </si>
  <si>
    <t>Вопрос № 6 повестка дня</t>
  </si>
  <si>
    <t>Приложение № 5</t>
  </si>
  <si>
    <t>Проведение праздников</t>
  </si>
  <si>
    <t>Возмездное использование общей собственности 01/09/21-1-4 от 01.09.2021г., Лионтовский Константин Сергеевич (28,3 кв.м. * 500 руб. * 12 мес=169800)  Тех.обслуживание АПС,   (150руб.*12мес.= 1800,00)</t>
  </si>
  <si>
    <t>Возмездное использование общей собственности дог 01/09/21-1-7 от 01.09.2021г., ИП Соболев Антон Анатольевич (23кв.м*500 руб.*12=138000) Тех.обслуживание АПС (150руб.*12мес.=1800,00)</t>
  </si>
  <si>
    <t>Возмездное использование общей собственности дог № 01/10/21-1-6 от 01.10.2021.,ИП Панкова Лариса Александровна (22 кв м*431,82 руб. * 12 мес. =114000) + Тех.обслуживание АПС (150руб. * 12 мес = 1800,00)</t>
  </si>
  <si>
    <t xml:space="preserve">Возмездное использование общей собственности дог 16/07/21-1-2 от 16.07.2021 ООО "Почтамагазин" (24 кв м * 500 руб. *12 мес. = 144000,00) + Тех.обслуживание АПС (150руб.*12мес.=1800,00)  </t>
  </si>
  <si>
    <t xml:space="preserve">Возмездное использование общей собственности дог 01/12/19-1-8-3 от 09.08.2021г., ООО "Квайссер Фарма" (9 кв м *505,55 руб. * 12 мес. = 54600,00)  </t>
  </si>
  <si>
    <t>Возмездное использование общей собственности дог 01/01/22-1-3 от 01.01.2022г., ИП Амелько Максим Андреевич (5,5 кв м *631,82 руб. * 12 мес = 41700) + Тех.обслуживание АПС, Амелько М.А.(100руб.*12мес.=1200,00)</t>
  </si>
  <si>
    <t xml:space="preserve">Возмездное использование общей собственности дог РО 4-01/01/22 от 01.01.2022г. Жуков Андрей Владимирович (3,15 кв м *500 руб.*12 мес.= 18900) </t>
  </si>
  <si>
    <t>Возмездное использование общей собственности дог 01/01/22-1-1 от 01.01.2022г., ООО "ТД Новация" (18 кв м *500 руб. * 12 мес=108000,00) + Тех.обслуживание АПС, ООО "ТД Новация" (100руб.*12мес.=1200,00)</t>
  </si>
  <si>
    <t xml:space="preserve">Возмездное использование общей собственности дог 01/10/21-3-2 от 01.10.2021г., ИП Попова Ольга Владимировна" (37 кв.м*500руб.* 1 мес.=18500,00) Тех.обслуживание АПС (250*1мес.=250,00)   </t>
  </si>
  <si>
    <t>Возмездное использование общей собственности дог 01/09/21-3-4 от 01.09.2021г., Петрова Е.Н. (58 кв.м*450 руб.* 12 мес.=26100,00) Тех.обслуживание АПС, Петрова Е.Н. (300руб.*1мес.=300,00)</t>
  </si>
  <si>
    <t>Возмездное использование общей собственности 01/09/21-3-3 от 01.09.2021г., ООО "Новотелеком" (44,5 кв.м. * 450 руб. * 1 мес=20025)  Тех.обслуживание АПС, ООО "Новотелеком" (250руб.*1мес.= 250,00)</t>
  </si>
  <si>
    <t xml:space="preserve">Возмездное использование общей собственности дог 27/05/21 от 27.05.2021г., Марьясина Е.Е.(17,0 кв м *470,58 руб.*1 мес.= 8000,00) + Тех.обслуживание АПС (150руб.*1мес.=150,00)  </t>
  </si>
  <si>
    <t>Возмездное использование общей собственности дог 15/10/21-4-2 от 15.10.2021г., ИП Секрет Никита Олегович (26,6 кв.м*300 руб.*2 мес=15960,0 +45кв.м*260*10 мес=117000,00)</t>
  </si>
  <si>
    <t>Возмездное использование общей собственности дог 01/01/22-2-3 от 01.01.2022г., ООО "Магия кофе" (20 кв м *400 руб. * 12 мес=96000,00)</t>
  </si>
  <si>
    <t>Возмездное использование общей собственности дог 01/01/22-1-5 от 01.01.2022г., ИП Пономарев И.В.(108,4кв.м*250руб.*12 мес.=325200,00 + 17кв.м*500руб.*12мес=102000,00)</t>
  </si>
  <si>
    <t xml:space="preserve">Возмездное использование общей собственности дог 01/09/21 от 01.09.2021г., ПАО "КвантМобайлБанк" (25,05 кв м *250 руб.*12 мес.= 75150,00 + 24 кв м *500 руб.*12 мес.=144000,00) </t>
  </si>
  <si>
    <t>Возмездное использование общей собственности дог 01/06/2-3-1 от 01.06.2021г., ООО "Фостайл" (44,5 кв м *450 руб. * 1 мес=20025,00+ Тех.обслуживание АПС, ООО "Фостайл" (200руб.*1мес.=200,00)</t>
  </si>
  <si>
    <t xml:space="preserve">Возмездное использование общей собственности дог РО 3-01/09/17 от 01.09.2017г., ООО "Магия кофе" (25кв.м*1480руб*4 мес= 148000,0+ 15 кв.м*1500*12 мес.=180000,00) </t>
  </si>
  <si>
    <t>Возмездное использование общей собственности дог РО 2-01/09/17 от 01.09.2017г., ООО "Компания сервисных услуг" (6,0 кв.м*2500 руб.*12 мес.=180000)</t>
  </si>
  <si>
    <t>1.2.14.</t>
  </si>
  <si>
    <t>Размещение рекламных конструкций дог РК/А 01/01/22 от 01.01.2022г., ООО "КультЛаб" (6,5 кв м*770,00 руб*12 мес. = 60060,00)</t>
  </si>
  <si>
    <t xml:space="preserve">Размещение рекламных конструкций дог РК/А 01/03/21 от 01.03.2021г ПАО Сбербанк России (24,5кв.м*770 руб.*12 мес=226380,00)  </t>
  </si>
  <si>
    <t>Размещение рекламных конструкций дог РК/В 07/05/21 от 07.05.2021г.,ИП Фатеев А.В. (7,022 кв м*700,00руб*12мес.)</t>
  </si>
  <si>
    <t xml:space="preserve">Размещение рекламных конструкций дог РК/А 01/01/19 от 01.01.2019г. ПАО "КвантМобайлБанк" (11,68 кв.м*770 руб.*12 мес.=107923,20) </t>
  </si>
  <si>
    <t>Размещение рекламных конструкций дог РК/В 11/10/16 от 11.10.2016г., ООО "Автодозор" (0,56 кв м *2678,57 руб.*1 мес.)</t>
  </si>
  <si>
    <t>Размещение рекламных конструкций дог. РК/Б 01/07/20 от 01.07.2020г. ООО ПО "Ника" (5,28 кв.м*662,88 руб.*3 мес.)</t>
  </si>
  <si>
    <t>Размещение оборудования связи Договор № П01-01-2022 от 29.12.2021г. ПАО МТС (3000руб.*12мес.)</t>
  </si>
  <si>
    <t>Размещение специального оборудования Договор № 10/2015/РО от 03.03.2015г. ООО Охранное агенство "Капитан" (3000руб.*12мес.)</t>
  </si>
  <si>
    <t>Размещение оборудования связи Договор № 32/2016 У от 01.01.2019г. ЗАО  "Мегаком-ИТ" (4000руб.*12 мес.)</t>
  </si>
  <si>
    <t>Размещение оборудования связи Договор № 188 К от 28.07.2010г. ПАО "Ростелеком" (2000 руб. * 12 мес)</t>
  </si>
  <si>
    <t>Размещение оборудования связи Договор № 030507/01 от 29.08.2018г., ООО "Сибирские сети" (3000 руб.*12 мес.)</t>
  </si>
  <si>
    <t>Размещение оборудования связи по Договору № 0577-16/А от 17.05.2016г.,  ООО "АВАНТЕЛ" (4000 руб*12 мес.)</t>
  </si>
  <si>
    <t xml:space="preserve">город.тел-958,80 руб* 12 = 11505,60; мобильная связь -13494,4;   </t>
  </si>
  <si>
    <t xml:space="preserve">Аварийное обслуж. 5500*12=66000 </t>
  </si>
  <si>
    <t>Коврики-16*2500,00 =40000; косметический ремонт в подъездах 20000</t>
  </si>
  <si>
    <t xml:space="preserve">2.2.6. </t>
  </si>
  <si>
    <t>2.2.7.</t>
  </si>
  <si>
    <t>2.2.8.</t>
  </si>
  <si>
    <t>ООО "СТ-Аудит"</t>
  </si>
  <si>
    <t>Расходы на телефонную связь</t>
  </si>
  <si>
    <t>Абонентское обслуживание ООО  "НЛС" 23520*12=282240; Страх - 1700; Ежегодное освидельствование лифтов -  16800;</t>
  </si>
  <si>
    <t>Замена и заправка картриджей 10000, Обслуживание компьютеров- 10000</t>
  </si>
  <si>
    <t>Организация дополнительного помещения для сдачи в аренду</t>
  </si>
  <si>
    <t>Информационное сопровождение по бухучету и налоговому учету</t>
  </si>
  <si>
    <t xml:space="preserve">Канцелярия - 30000; Почта - 10000,00; </t>
  </si>
  <si>
    <r>
      <t xml:space="preserve"> </t>
    </r>
    <r>
      <rPr>
        <sz val="18"/>
        <color theme="1"/>
        <rFont val="Times New Roman"/>
        <family val="1"/>
        <charset val="204"/>
      </rPr>
      <t xml:space="preserve">Песок, соль-10000; </t>
    </r>
    <r>
      <rPr>
        <sz val="18"/>
        <rFont val="Times New Roman"/>
        <family val="1"/>
        <charset val="204"/>
      </rPr>
      <t xml:space="preserve"> Механ.уборка снега-300000+ Альпинисты -10000; бензин- 30*50=1500</t>
    </r>
  </si>
  <si>
    <t>Договор обслуживания - 12х14430=170880; ЗИП - 22000; ремонт приводов 11965</t>
  </si>
  <si>
    <t xml:space="preserve">25638,0-материалы; ИП Шаропов(работы по организации дополнительного помещения для аренды)-26000,0+ организация подсобных помещения  в подвальных </t>
  </si>
  <si>
    <t>Окраска забора</t>
  </si>
  <si>
    <t xml:space="preserve">Замена станции лифта </t>
  </si>
  <si>
    <t>2.2.19.</t>
  </si>
  <si>
    <t>2.2.20.</t>
  </si>
  <si>
    <t>2.2.21.</t>
  </si>
  <si>
    <t>Возмездное использование общей собственности, под кладовые (61шт.*150 руб*12 мес=109800,00 )</t>
  </si>
  <si>
    <t xml:space="preserve"> оборудование и монтаж станции </t>
  </si>
  <si>
    <t>служебная записка гл.инженера - расходные материалы, в т.ч. лампы светодиодные, выключатели, розетки, светильники, вставки, патроны, кабеля, фотореле, датчики</t>
  </si>
  <si>
    <r>
      <rPr>
        <sz val="18"/>
        <rFont val="Times New Roman"/>
        <family val="1"/>
        <charset val="204"/>
      </rPr>
      <t>40000 -(</t>
    </r>
    <r>
      <rPr>
        <sz val="18"/>
        <color indexed="8"/>
        <rFont val="Times New Roman"/>
        <family val="1"/>
        <charset val="204"/>
      </rPr>
      <t>служебная записку гл.инженера); ИП Калюжный (обслуживание приборов учета) 2500*12 = 30000;</t>
    </r>
  </si>
  <si>
    <r>
      <rPr>
        <sz val="18"/>
        <rFont val="Times New Roman"/>
        <family val="1"/>
        <charset val="204"/>
      </rPr>
      <t xml:space="preserve">Обучение по электроустановкам -5000,00; </t>
    </r>
    <r>
      <rPr>
        <sz val="18"/>
        <color indexed="8"/>
        <rFont val="Times New Roman"/>
        <family val="1"/>
        <charset val="204"/>
      </rPr>
      <t>обучение по теплоустановкам-3500,00</t>
    </r>
  </si>
  <si>
    <t>16854 руб продление эл. отчетности "Контур"+7800-электронные платежки</t>
  </si>
  <si>
    <t>Моющ ср-во - 50 000, Расходн матер -20000, Инвентарь для дворника и уборщиц МОП - 21800,00; инструменты-8100,0</t>
  </si>
  <si>
    <t>2.1.2.15.</t>
  </si>
  <si>
    <t>2.1.2.20.</t>
  </si>
  <si>
    <t>ИП Тараданов Е.Б.- 430001,06-оплата задолженности за 2021г.</t>
  </si>
  <si>
    <t>Работы по замене и переносу  запорной арматуры стояков в технических помещениях 1 этажей МКД</t>
  </si>
  <si>
    <t>2.2.22.</t>
  </si>
  <si>
    <t>Дебиторская задолженность(просроченная) за предыдущий период по состоянию на 31.12.2021г. собственники жилых помещений</t>
  </si>
  <si>
    <t>кв.2 Ципле-1304,32; кв 32 Леонова-2088,84; кв 55 Фань -1287,17;кв 64 Давыдов-1290,40;кв 80 Власова -704,77;кв101 Маслова-1288,79; кв116 Клименко-1327,50; кв 119 Полянская - 1304,92; кв 135 Полянская -1690,42; кв147 Шкутова -2056,58; кв 148 Шильников-1042,00; кв150 Малюгина-2061,41; кв 151 Малюгина-1085,55; кв 153 Яшуковский-2059,80; кв 166 Баяндина-1300,08; кв 173 Иванов-945,22; кв 179 Боровлев-3690,54; квТагильцев -3374,40</t>
  </si>
  <si>
    <t>Смета доходов и расходов ТСЖ "Уют" по содержанию, эксплуатации и ремонту общего имущества собственников помещений по адресу ул. Кирова,27 за период с 01.01.2022 г. по 31.12.2022 г.</t>
  </si>
  <si>
    <t>Размещение оборудования связи дог.151/10 от 01.11.2010г.  ООО "Новотелеком" (2000руб.*3мес.+ 2100*9 мес)</t>
  </si>
  <si>
    <t>Дебиторская задолженность от доходов хозяйственной деятельности за предыдущий период по состоянию на 31.12.2021г. в том числе</t>
  </si>
  <si>
    <t xml:space="preserve">Дебиторская задолженность за предыдущий период по состоянию на 31.12.2021г. Размещение оборудования связи дог.32/2016 У от 01.01.2019г. ЗАО  "Мегаком-ИТ"  </t>
  </si>
  <si>
    <t>Дебиторская задолженность за предыдущий период по состоянию на 31.12.2021г.Размещение оборудования связи дог. б/н от 02.07.2007г. ОАО "МТС"</t>
  </si>
  <si>
    <t xml:space="preserve">Дебиторская задолженность за предыдущий период по состоянию на 31.12.2021г. Размещение оборудования связи дог. 188 К от 28.07.2010г. ПАО "Ростелеком" </t>
  </si>
  <si>
    <t>Дебиторская задолженность (просроченная) за предыдущий период по состоянию на 31.12.2021г. Возмездное использование общей собственности, под кладовые</t>
  </si>
  <si>
    <t xml:space="preserve"> Разовые консультации- 15000;  ведение дел в судах-135000; </t>
  </si>
  <si>
    <t>помощь на погребение Митенко А.Г.-25000+ 36000,00 мат пом сотр</t>
  </si>
  <si>
    <t>Содержание административно-управленческого аппарата (главный инженер) (45741,96 х 11 мес = 503161,56; отпуск-47686,31)</t>
  </si>
  <si>
    <t>Содержание административно-управленческого аппарата (паспортист) (4704,80*11 = 51752,80;  отпуск-4904,78)</t>
  </si>
  <si>
    <t xml:space="preserve">Уборка подъездов (Уборщик МОП - 2 единицы) (21416,26 х 2 ед. = 42832,53 х 12 мес = 513990,33 + (21416,26 х 2 ед.=42832,53) = 556822,86 </t>
  </si>
  <si>
    <t>Обслуживание инженерных систем (элекрик-хозяйственник) (19723,32 х 11 мес =216956,52, отпуск 20561,70)</t>
  </si>
  <si>
    <t>Обслуживание инженерных систем (сантехник) (19639,70х 11 мес = 216036,70, отпуск 20474,52)</t>
  </si>
  <si>
    <t xml:space="preserve">Уборка придомовой территории (дворник) (зима-25914,05 х 2 ед. х 6 мес = 310968,6) (лето-18819,21 х 2 ед. х 6 мес = 225830,06) (отпуск-23317,35 х 2 ед. =46634,70)  </t>
  </si>
  <si>
    <t xml:space="preserve">Диспетчерская служба (диспетчер - 3 единицы) 365дн х16час х91,62 = 535060,80 + ночь (365дн х 2час х 91,62) х20% =13376,52 + РК 137109,33 = 685546,65; ;  Отпуск-59557,26  </t>
  </si>
  <si>
    <t>Песок - 7000,  Цветы-10000 ; ремонт,окраска бардюров, ремонтные работы внутри двора-20000;392250,0- бордюр гранитный</t>
  </si>
  <si>
    <t>Использование дохода от хозяйственной деятельности, дебеторской задолженности за 2021г и остатка средств на р/счете по состоянию на 31.12.2021г. в том числе:</t>
  </si>
  <si>
    <t xml:space="preserve">Уборка парковки - (6000 + 30,2% 1812,00)*6 = 46872,00;  </t>
  </si>
  <si>
    <t>Поступления на содержание общего имущества, эксплуатацию, ремонт общего имущества от собственников жилых помещений (17212,90кв.м), в том числе:</t>
  </si>
  <si>
    <t>Поступления на содержание общего имущества, эксплуатацию, ремонт общего имущества от собственников нежилых помещений (3456,5кв.м), в том числе:</t>
  </si>
  <si>
    <r>
      <rPr>
        <b/>
        <sz val="18"/>
        <color indexed="8"/>
        <rFont val="Times New Roman"/>
        <family val="1"/>
        <charset val="204"/>
      </rPr>
      <t>В случае утверждения</t>
    </r>
    <r>
      <rPr>
        <sz val="18"/>
        <color indexed="8"/>
        <rFont val="Times New Roman"/>
        <family val="1"/>
        <charset val="204"/>
      </rPr>
      <t xml:space="preserve"> общим собранием членов ТСЖ (Сметы доходов и расходов ТСЖ "Уют") определения направлений использования доходов от хозяйственной деятельности в количестве 2/3 членов ТСЖ - </t>
    </r>
    <r>
      <rPr>
        <b/>
        <sz val="18"/>
        <color indexed="8"/>
        <rFont val="Times New Roman"/>
        <family val="1"/>
        <charset val="204"/>
      </rPr>
      <t>тариф</t>
    </r>
    <r>
      <rPr>
        <sz val="18"/>
        <color indexed="8"/>
        <rFont val="Times New Roman"/>
        <family val="1"/>
        <charset val="204"/>
      </rPr>
      <t xml:space="preserve"> на содержание, эксплуатацию, ремонт общего имущества МКД автоматически </t>
    </r>
    <r>
      <rPr>
        <b/>
        <sz val="18"/>
        <color indexed="8"/>
        <rFont val="Times New Roman"/>
        <family val="1"/>
        <charset val="204"/>
      </rPr>
      <t>становится  17 руб.00 коп.</t>
    </r>
  </si>
  <si>
    <t>Аренда нежилых помещений</t>
  </si>
  <si>
    <t>Вознаграждение председателя (68965 х 11 мес = 758615,00, отпускные65905,12)</t>
  </si>
  <si>
    <t>Содержание административно-управленческого аппарата (главный бухгалтер)(25287,35 х 11 мес =278160,85; отпуск 26362,24)</t>
  </si>
  <si>
    <t>Возмездное использование общей собственности дог 01/02/22-03 от 01.02.2022г., ООО "Фостайл" (201 кв м *500 руб. * 4 мес=402 000,00, 245 кв.м *500*7 мес = 857 500,00)</t>
  </si>
  <si>
    <t xml:space="preserve">Уменьшение тарифа 10,68*20669,40*12 мес                                        </t>
  </si>
  <si>
    <r>
      <rPr>
        <b/>
        <sz val="18"/>
        <color indexed="8"/>
        <rFont val="Times New Roman"/>
        <family val="1"/>
        <charset val="204"/>
      </rPr>
      <t>В случае не утверждения</t>
    </r>
    <r>
      <rPr>
        <sz val="18"/>
        <color indexed="8"/>
        <rFont val="Times New Roman"/>
        <family val="1"/>
        <charset val="204"/>
      </rPr>
      <t xml:space="preserve"> общим собранием членов ТСЖ (Сметы доходов и расходов ТСЖ "Уют") определения направлений использования доходов от хозяйственной деятельности в количестве 2/3 членов ТСЖ - </t>
    </r>
    <r>
      <rPr>
        <b/>
        <sz val="18"/>
        <color indexed="8"/>
        <rFont val="Times New Roman"/>
        <family val="1"/>
        <charset val="204"/>
      </rPr>
      <t>тариф</t>
    </r>
    <r>
      <rPr>
        <sz val="18"/>
        <color indexed="8"/>
        <rFont val="Times New Roman"/>
        <family val="1"/>
        <charset val="204"/>
      </rPr>
      <t xml:space="preserve"> на содержание, эксплуатацию, ремонт общего имущества МКД автоматически </t>
    </r>
    <r>
      <rPr>
        <b/>
        <sz val="18"/>
        <color indexed="8"/>
        <rFont val="Times New Roman"/>
        <family val="1"/>
        <charset val="204"/>
      </rPr>
      <t>становится  27 руб. 68 коп.</t>
    </r>
  </si>
  <si>
    <t>Целевые взносы от членов ТСЖ на содержание общего имущества эксплуатацию, ремонт общего имущества от собственников жилых помещений(27,68 руб./кв.м*17212,90 кв.м*12 мес.)</t>
  </si>
  <si>
    <t>Целевые взносы от членов ТСЖ на содержание общего имущества эксплуатацию, ремонт общего имущества от собственников нежилых помещений: Шунков В.К. (27,68 руб./кв.м*616,9 кв.м*12 мес.)</t>
  </si>
  <si>
    <t>Целевые взносы от членов ТСЖ на содержание общего имущества эксплуатацию, ремонт общего имущества от собственников жилых помещений: Пономарев И.В. (27,68руб./кв.м*607,4 кв.м*12 мес.</t>
  </si>
  <si>
    <t>Целевые взносы от членов ТСЖ на содержание общего имущества эксплуатацию, ремонт общего имущества от собственников жилых помещений: ООО "Рент Эстейт" (27,68руб./кв.м*295,2 кв.м*12 мес.)</t>
  </si>
  <si>
    <t>Целевые взносы от членов ТСЖ на содержание общего имущества эксплуатацию, ремонт общего имущества от собственников жилых помещений: Жуков А.В.(27,68руб./кв.м*552,1 кв.м*12 мес. )</t>
  </si>
  <si>
    <t xml:space="preserve">Целевые взносы от членов ТСЖ на содержание общего имущества эксплуатацию, ремонт общего имущества от собственников жилых помещений: Вяткин А.Н. (27,68 руб./кв.м*373,6 кв.м*12 мес.) </t>
  </si>
  <si>
    <t xml:space="preserve">Целевые взносы от членов ТСЖ на содержание общего имущества эксплуатацию, ремонт общего имущества от собственников жилых помещений: Макаров К.П. (27,68руб./кв.м*407,4 кв.м*12 мес.) </t>
  </si>
  <si>
    <t>Целевые взносы от членов ТСЖ на содержание общего имущества эксплуатацию, ремонт общего имущества от собственников жилых помещений: Волынкина Е.П. (27,68руб./кв.м*128,2 кв.м*12 мес.)</t>
  </si>
  <si>
    <t>Целевые взносы от членов ТСЖ на содержание общего имущества эксплуатацию, ремонт общего имущества от собственников жилых помещений: Воробьев Д.В. (27,68руб./кв.м*81,3 кв.м*12 мес.)</t>
  </si>
  <si>
    <t>Целевые взносы от членов ТСЖ на содержание общего имущества эксплуатацию, ремонт общего имущества от собственников жилых помещений: Жуков А.Г. (27,68руб./кв.м*141,10 кв.м*12 мес.)</t>
  </si>
  <si>
    <t>Плата на содержание общего имущества эксплуатацию, ремонт общего имущества от собственников жилых помещений, не являющихся членами ТСЖ: Сбербанк России (27,68руб./кв.м*253,3 кв.м*12 мес.)</t>
  </si>
  <si>
    <t xml:space="preserve">Исполнение сметы доходов и расходов ТСЖ "Уют" по капитальному ремонту имущества собственников помещений по адресу ул. Кирова,27 за период с 01.01.2022 по 31.12.2022 </t>
  </si>
  <si>
    <t>Остаток средств на спец.счете</t>
  </si>
  <si>
    <t>Исполнение</t>
  </si>
  <si>
    <t>Разница</t>
  </si>
  <si>
    <t>Поступления на капитальный ремонт от собственников жилых и нежилых помещений ТСЖ , в том числе:</t>
  </si>
  <si>
    <t>Поступления на капитальный ремонт от собственников жилых помещений</t>
  </si>
  <si>
    <t xml:space="preserve">Целевые взносы на капитальный ремонт от собственников жилых помещений (10,07руб./кв.м*17212,9 кв.м*11 мес.=1906672,93; 10,07 руб./кв.м*17212,9 кв.м*1 мес.декабрь 2021г.=138219,59) </t>
  </si>
  <si>
    <t>Поступления на капитальный ремонт от собственников  нежилых помещений (3456,5кв.м), в том числе:</t>
  </si>
  <si>
    <t>Целевые взносы на капитальный ремонт от собственников нежилых помещений: Шунков В.К. (10,07 руб./кв.м*616,9 кв.м*12 мес.= 74546,20)</t>
  </si>
  <si>
    <t>Целевые взносы на капитальный ремонт от собственников нежилых помещений: Пономарев И.В. (10,07 руб./кв.м*607,4 кв.м*12 мес.=73398,22)</t>
  </si>
  <si>
    <t>Целевые взносы на капитальный ремонт от собственников нежилых помещений: ООО "Рент Эстейт" (10,07 руб./кв.м*295,2 кв.м*12 мес. = 35671,97)</t>
  </si>
  <si>
    <t xml:space="preserve">Целевые взносы на капитальный ремонт от собственников нежилых помещений:   Жуков А. (10,07 руб./кв.м*552,1 кв.м*12 мес.=66715,76)  </t>
  </si>
  <si>
    <t>Целевые взносы на капитальный ремонт от собственников нежилых помещений: Вяткин А.Н. (10,07 руб./кв.м*373,6 кв.м*12 мес.=45145,82)</t>
  </si>
  <si>
    <t>Целевые взносы на капитальный ремонт от собственников жилых помещений: Макаров К.П. (10,07 руб./кв.м*407,4 кв.м*12 мес.=49230,22)</t>
  </si>
  <si>
    <t>Целевые взносы на капитальный ремонт от собственников жилых помещений: Волынкина Е.П. (10,07 руб./кв.м*128,2 кв.м*12 мес.=15491,69)</t>
  </si>
  <si>
    <t>Целевые взносы на капитальный ремонт от собственников нежилых помещений: Воробьев Д.В. (10,07 руб./кв.м*81,3 кв.м*12 мес.= 9824,29)</t>
  </si>
  <si>
    <t>Целевые взносы на капитальный ремонт от собственников нежилых помещений: Сбербанк России (10,07 руб./кв.м*253,3 кв.м*12 мес.=30608,77)</t>
  </si>
  <si>
    <t>Целевые взносы на капитальный ремонт от собственников нежилых помещений: Чернышев А.Г. (10,07 руб./кв.м*226,59 кв.м*12 мес. = 21834,21)</t>
  </si>
  <si>
    <t>Целевые взносы на капитальный ремонт от собственников нежилых помещений: Жуков А.В. (10,07 руб./кв.м*141,10 кв.м*12 мес. = 17050,52)</t>
  </si>
  <si>
    <t>1.3.</t>
  </si>
  <si>
    <t>Дебиторская задолженность за предыдущий период по состоянию на 31.12.2020г. собственники жилых помещений</t>
  </si>
  <si>
    <t>1.3.1.</t>
  </si>
  <si>
    <t xml:space="preserve">кв.2 (Ципле Ю.) -570,35; кв.7 (Кузнецов А.С.) -1128,00; кв.46 (Кунгурцев А.В.) -1692,00; кв.49 (Дасько Н.И.) -559,07; кв.53 (Коновалова В.А.) -1235,16; кв.54 (Лихачев Е.Н.) -731,79; кв.69 (Старостина Е.Н.) -564,00; кв.76 (Манжара А.И.) -415,25; кв.80 (Власова А.П.) -2502,71; кв.99 (Ильина Н.Е.) -409,61; кв.102 (Мерзлякова Л.Г.) -410,31; кв.125 (Шибанов В.Е.) -630,54; кв.141 (Смирнов А.Н.) -452,26; кв.142 (Квашнина М.И.) -1436,10; кв.147 (Шкутова О.Ю.) - 898,88; кв.174 (Уланов В.Н.) - 742,37; </t>
  </si>
  <si>
    <t>1.4.</t>
  </si>
  <si>
    <t>Дебиторская задолженность за предыдущий период по состоянию на 31.12.2020г. собственники нежилых помещений</t>
  </si>
  <si>
    <t>1.4.1.</t>
  </si>
  <si>
    <t>Дебиторская задолженность(просроченная) за предыдущий период по состоянию на 31.12.2021г. Вяткин</t>
  </si>
  <si>
    <t>1.5.</t>
  </si>
  <si>
    <t>Поступление процентов на неснижаемый остаток</t>
  </si>
  <si>
    <t>1.6.</t>
  </si>
  <si>
    <t xml:space="preserve">Поступление пени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</si>
</sst>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8F1F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6F1F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2" fillId="0" borderId="0" xfId="1" applyFont="1"/>
    <xf numFmtId="0" fontId="6" fillId="0" borderId="0" xfId="1" applyFont="1"/>
    <xf numFmtId="0" fontId="6" fillId="0" borderId="0" xfId="1" applyFont="1" applyBorder="1" applyAlignment="1">
      <alignment wrapText="1"/>
    </xf>
    <xf numFmtId="0" fontId="7" fillId="2" borderId="1" xfId="1" applyFont="1" applyFill="1" applyBorder="1" applyAlignment="1">
      <alignment horizontal="right" vertical="center" wrapText="1" indent="1"/>
    </xf>
    <xf numFmtId="0" fontId="7" fillId="2" borderId="2" xfId="1" applyFont="1" applyFill="1" applyBorder="1" applyAlignment="1">
      <alignment horizontal="left" vertical="center" wrapText="1" indent="1"/>
    </xf>
    <xf numFmtId="4" fontId="7" fillId="2" borderId="2" xfId="1" applyNumberFormat="1" applyFont="1" applyFill="1" applyBorder="1" applyAlignment="1">
      <alignment horizontal="right" vertical="center" wrapText="1" indent="1"/>
    </xf>
    <xf numFmtId="0" fontId="8" fillId="0" borderId="2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right" vertical="center" wrapText="1" indent="1"/>
    </xf>
    <xf numFmtId="0" fontId="7" fillId="2" borderId="4" xfId="1" applyFont="1" applyFill="1" applyBorder="1" applyAlignment="1">
      <alignment horizontal="left" vertical="center" wrapText="1" indent="1"/>
    </xf>
    <xf numFmtId="4" fontId="7" fillId="2" borderId="4" xfId="1" applyNumberFormat="1" applyFont="1" applyFill="1" applyBorder="1" applyAlignment="1">
      <alignment horizontal="right" vertical="center" wrapText="1" indent="1"/>
    </xf>
    <xf numFmtId="0" fontId="8" fillId="0" borderId="4" xfId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left" vertical="center" wrapText="1"/>
    </xf>
    <xf numFmtId="4" fontId="5" fillId="3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vertical="center"/>
    </xf>
    <xf numFmtId="0" fontId="7" fillId="4" borderId="3" xfId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left" vertical="center" wrapText="1"/>
    </xf>
    <xf numFmtId="4" fontId="7" fillId="4" borderId="4" xfId="1" applyNumberFormat="1" applyFont="1" applyFill="1" applyBorder="1" applyAlignment="1">
      <alignment vertical="center"/>
    </xf>
    <xf numFmtId="4" fontId="7" fillId="0" borderId="4" xfId="1" applyNumberFormat="1" applyFont="1" applyFill="1" applyBorder="1" applyAlignment="1">
      <alignment vertical="center"/>
    </xf>
    <xf numFmtId="0" fontId="7" fillId="5" borderId="3" xfId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 wrapText="1"/>
    </xf>
    <xf numFmtId="4" fontId="7" fillId="6" borderId="4" xfId="1" applyNumberFormat="1" applyFont="1" applyFill="1" applyBorder="1" applyAlignment="1">
      <alignment vertical="center"/>
    </xf>
    <xf numFmtId="0" fontId="9" fillId="2" borderId="3" xfId="1" applyFont="1" applyFill="1" applyBorder="1" applyAlignment="1">
      <alignment horizontal="right" vertical="center"/>
    </xf>
    <xf numFmtId="0" fontId="9" fillId="0" borderId="4" xfId="1" applyNumberFormat="1" applyFont="1" applyFill="1" applyBorder="1" applyAlignment="1">
      <alignment horizontal="left" vertical="center" wrapText="1"/>
    </xf>
    <xf numFmtId="4" fontId="9" fillId="0" borderId="4" xfId="1" applyNumberFormat="1" applyFont="1" applyFill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9" fillId="5" borderId="3" xfId="1" applyFont="1" applyFill="1" applyBorder="1" applyAlignment="1">
      <alignment horizontal="right" vertical="center"/>
    </xf>
    <xf numFmtId="4" fontId="7" fillId="5" borderId="4" xfId="1" applyNumberFormat="1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14" fontId="9" fillId="2" borderId="3" xfId="1" applyNumberFormat="1" applyFont="1" applyFill="1" applyBorder="1" applyAlignment="1">
      <alignment horizontal="right" vertical="center"/>
    </xf>
    <xf numFmtId="0" fontId="7" fillId="5" borderId="3" xfId="2" applyFont="1" applyFill="1" applyBorder="1" applyAlignment="1">
      <alignment horizontal="right" vertical="center" indent="1"/>
    </xf>
    <xf numFmtId="0" fontId="7" fillId="5" borderId="4" xfId="2" applyFont="1" applyFill="1" applyBorder="1" applyAlignment="1">
      <alignment vertical="center" wrapText="1"/>
    </xf>
    <xf numFmtId="4" fontId="7" fillId="5" borderId="4" xfId="2" applyNumberFormat="1" applyFont="1" applyFill="1" applyBorder="1" applyAlignment="1">
      <alignment vertical="center"/>
    </xf>
    <xf numFmtId="4" fontId="7" fillId="0" borderId="4" xfId="2" applyNumberFormat="1" applyFont="1" applyFill="1" applyBorder="1" applyAlignment="1">
      <alignment vertical="center"/>
    </xf>
    <xf numFmtId="0" fontId="2" fillId="0" borderId="0" xfId="1" applyFont="1" applyFill="1"/>
    <xf numFmtId="4" fontId="9" fillId="0" borderId="4" xfId="2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7" fillId="7" borderId="3" xfId="2" applyFont="1" applyFill="1" applyBorder="1" applyAlignment="1">
      <alignment horizontal="right" vertical="center" indent="1"/>
    </xf>
    <xf numFmtId="0" fontId="7" fillId="7" borderId="4" xfId="2" applyFont="1" applyFill="1" applyBorder="1" applyAlignment="1">
      <alignment vertical="center" wrapText="1"/>
    </xf>
    <xf numFmtId="4" fontId="7" fillId="7" borderId="4" xfId="2" applyNumberFormat="1" applyFont="1" applyFill="1" applyBorder="1" applyAlignment="1">
      <alignment vertical="center"/>
    </xf>
    <xf numFmtId="0" fontId="5" fillId="8" borderId="3" xfId="1" applyFont="1" applyFill="1" applyBorder="1" applyAlignment="1">
      <alignment horizontal="right" vertical="center" wrapText="1"/>
    </xf>
    <xf numFmtId="0" fontId="5" fillId="8" borderId="4" xfId="1" applyFont="1" applyFill="1" applyBorder="1" applyAlignment="1">
      <alignment horizontal="left" vertical="center" wrapText="1"/>
    </xf>
    <xf numFmtId="4" fontId="9" fillId="8" borderId="4" xfId="2" applyNumberFormat="1" applyFont="1" applyFill="1" applyBorder="1" applyAlignment="1">
      <alignment vertical="center"/>
    </xf>
    <xf numFmtId="0" fontId="7" fillId="2" borderId="3" xfId="1" applyFont="1" applyFill="1" applyBorder="1" applyAlignment="1">
      <alignment horizontal="right" vertical="center"/>
    </xf>
    <xf numFmtId="0" fontId="7" fillId="9" borderId="4" xfId="1" applyFont="1" applyFill="1" applyBorder="1" applyAlignment="1">
      <alignment vertical="center" wrapText="1"/>
    </xf>
    <xf numFmtId="4" fontId="7" fillId="9" borderId="4" xfId="1" applyNumberFormat="1" applyFont="1" applyFill="1" applyBorder="1" applyAlignment="1">
      <alignment vertical="center"/>
    </xf>
    <xf numFmtId="0" fontId="10" fillId="9" borderId="5" xfId="1" applyFont="1" applyFill="1" applyBorder="1" applyAlignment="1">
      <alignment horizontal="left" vertical="center" wrapText="1"/>
    </xf>
    <xf numFmtId="4" fontId="9" fillId="9" borderId="4" xfId="1" applyNumberFormat="1" applyFont="1" applyFill="1" applyBorder="1" applyAlignment="1">
      <alignment vertical="center"/>
    </xf>
    <xf numFmtId="14" fontId="9" fillId="0" borderId="3" xfId="1" applyNumberFormat="1" applyFont="1" applyFill="1" applyBorder="1" applyAlignment="1">
      <alignment horizontal="right" vertical="center"/>
    </xf>
    <xf numFmtId="0" fontId="8" fillId="0" borderId="0" xfId="1" applyFont="1" applyFill="1"/>
    <xf numFmtId="0" fontId="8" fillId="0" borderId="0" xfId="1" applyFont="1"/>
    <xf numFmtId="0" fontId="2" fillId="0" borderId="0" xfId="1" applyFont="1" applyFill="1" applyAlignment="1">
      <alignment horizontal="center" vertical="center"/>
    </xf>
    <xf numFmtId="4" fontId="8" fillId="0" borderId="0" xfId="1" applyNumberFormat="1" applyFont="1" applyFill="1"/>
    <xf numFmtId="4" fontId="8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/>
    <xf numFmtId="4" fontId="2" fillId="0" borderId="0" xfId="1" applyNumberFormat="1" applyFont="1"/>
    <xf numFmtId="0" fontId="9" fillId="0" borderId="0" xfId="1" applyFont="1" applyFill="1"/>
    <xf numFmtId="0" fontId="11" fillId="0" borderId="0" xfId="1" applyFont="1" applyFill="1"/>
    <xf numFmtId="0" fontId="7" fillId="9" borderId="3" xfId="1" applyNumberFormat="1" applyFont="1" applyFill="1" applyBorder="1" applyAlignment="1">
      <alignment horizontal="right" vertical="center"/>
    </xf>
    <xf numFmtId="0" fontId="7" fillId="9" borderId="4" xfId="1" applyNumberFormat="1" applyFont="1" applyFill="1" applyBorder="1" applyAlignment="1">
      <alignment vertical="center" wrapText="1"/>
    </xf>
    <xf numFmtId="4" fontId="7" fillId="9" borderId="4" xfId="1" applyNumberFormat="1" applyFont="1" applyFill="1" applyBorder="1" applyAlignment="1">
      <alignment horizontal="right" vertical="center"/>
    </xf>
    <xf numFmtId="4" fontId="7" fillId="0" borderId="4" xfId="1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justify" vertical="center"/>
    </xf>
    <xf numFmtId="0" fontId="8" fillId="0" borderId="0" xfId="2" applyFont="1"/>
    <xf numFmtId="0" fontId="8" fillId="0" borderId="0" xfId="1" applyFont="1" applyBorder="1"/>
    <xf numFmtId="0" fontId="12" fillId="0" borderId="0" xfId="2" applyFont="1" applyAlignment="1">
      <alignment wrapText="1"/>
    </xf>
    <xf numFmtId="0" fontId="4" fillId="0" borderId="0" xfId="1" applyFont="1"/>
    <xf numFmtId="0" fontId="9" fillId="0" borderId="3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right" vertical="center" indent="1"/>
    </xf>
    <xf numFmtId="0" fontId="8" fillId="0" borderId="5" xfId="1" applyFont="1" applyFill="1" applyBorder="1" applyAlignment="1">
      <alignment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vertical="center" wrapText="1"/>
    </xf>
    <xf numFmtId="0" fontId="9" fillId="0" borderId="6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 wrapText="1"/>
    </xf>
    <xf numFmtId="4" fontId="11" fillId="0" borderId="4" xfId="1" applyNumberFormat="1" applyFont="1" applyFill="1" applyBorder="1"/>
    <xf numFmtId="0" fontId="9" fillId="0" borderId="4" xfId="1" applyFont="1" applyFill="1" applyBorder="1" applyAlignment="1">
      <alignment wrapText="1"/>
    </xf>
    <xf numFmtId="0" fontId="8" fillId="0" borderId="5" xfId="1" applyFont="1" applyFill="1" applyBorder="1" applyAlignment="1">
      <alignment horizontal="left" vertical="center" wrapText="1"/>
    </xf>
    <xf numFmtId="4" fontId="8" fillId="0" borderId="5" xfId="1" applyNumberFormat="1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0" fontId="7" fillId="5" borderId="4" xfId="1" applyFont="1" applyFill="1" applyBorder="1" applyAlignment="1">
      <alignment vertical="center" wrapText="1"/>
    </xf>
    <xf numFmtId="0" fontId="7" fillId="5" borderId="4" xfId="1" applyNumberFormat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wrapText="1"/>
    </xf>
    <xf numFmtId="0" fontId="15" fillId="0" borderId="0" xfId="1" applyFont="1"/>
    <xf numFmtId="0" fontId="2" fillId="0" borderId="7" xfId="1" applyFont="1" applyBorder="1"/>
    <xf numFmtId="0" fontId="15" fillId="0" borderId="8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right" vertical="center" wrapText="1" indent="1"/>
    </xf>
    <xf numFmtId="4" fontId="7" fillId="2" borderId="5" xfId="1" applyNumberFormat="1" applyFont="1" applyFill="1" applyBorder="1" applyAlignment="1">
      <alignment horizontal="right" vertical="center" wrapText="1" indent="1"/>
    </xf>
    <xf numFmtId="0" fontId="15" fillId="0" borderId="10" xfId="1" applyFont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left" vertical="center" wrapText="1"/>
    </xf>
    <xf numFmtId="4" fontId="8" fillId="9" borderId="4" xfId="1" applyNumberFormat="1" applyFont="1" applyFill="1" applyBorder="1"/>
    <xf numFmtId="0" fontId="15" fillId="9" borderId="11" xfId="1" applyFont="1" applyFill="1" applyBorder="1"/>
    <xf numFmtId="4" fontId="2" fillId="9" borderId="4" xfId="1" applyNumberFormat="1" applyFont="1" applyFill="1" applyBorder="1"/>
    <xf numFmtId="0" fontId="8" fillId="5" borderId="3" xfId="1" applyFont="1" applyFill="1" applyBorder="1" applyAlignment="1">
      <alignment horizontal="center"/>
    </xf>
    <xf numFmtId="4" fontId="8" fillId="5" borderId="4" xfId="1" applyNumberFormat="1" applyFont="1" applyFill="1" applyBorder="1"/>
    <xf numFmtId="0" fontId="15" fillId="10" borderId="11" xfId="1" applyFont="1" applyFill="1" applyBorder="1"/>
    <xf numFmtId="4" fontId="8" fillId="10" borderId="4" xfId="1" applyNumberFormat="1" applyFont="1" applyFill="1" applyBorder="1"/>
    <xf numFmtId="0" fontId="8" fillId="0" borderId="3" xfId="1" applyFont="1" applyBorder="1" applyAlignment="1">
      <alignment horizontal="center"/>
    </xf>
    <xf numFmtId="4" fontId="8" fillId="0" borderId="4" xfId="1" applyNumberFormat="1" applyFont="1" applyBorder="1"/>
    <xf numFmtId="0" fontId="15" fillId="0" borderId="11" xfId="1" applyFont="1" applyBorder="1"/>
    <xf numFmtId="4" fontId="8" fillId="0" borderId="4" xfId="1" applyNumberFormat="1" applyFont="1" applyFill="1" applyBorder="1"/>
    <xf numFmtId="0" fontId="9" fillId="5" borderId="4" xfId="2" applyFont="1" applyFill="1" applyBorder="1" applyAlignment="1">
      <alignment vertical="center" wrapText="1"/>
    </xf>
    <xf numFmtId="0" fontId="9" fillId="2" borderId="4" xfId="2" applyFont="1" applyFill="1" applyBorder="1" applyAlignment="1">
      <alignment vertical="center" wrapText="1"/>
    </xf>
    <xf numFmtId="4" fontId="9" fillId="0" borderId="4" xfId="1" applyNumberFormat="1" applyFont="1" applyFill="1" applyBorder="1"/>
    <xf numFmtId="0" fontId="15" fillId="0" borderId="11" xfId="1" applyFont="1" applyBorder="1" applyAlignment="1">
      <alignment vertical="center" wrapText="1"/>
    </xf>
    <xf numFmtId="0" fontId="15" fillId="10" borderId="11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center"/>
    </xf>
    <xf numFmtId="0" fontId="15" fillId="0" borderId="11" xfId="1" applyFont="1" applyFill="1" applyBorder="1" applyAlignment="1">
      <alignment vertical="center" wrapText="1"/>
    </xf>
    <xf numFmtId="0" fontId="8" fillId="5" borderId="4" xfId="1" applyFont="1" applyFill="1" applyBorder="1" applyAlignment="1">
      <alignment horizontal="center"/>
    </xf>
    <xf numFmtId="0" fontId="8" fillId="5" borderId="4" xfId="2" applyFont="1" applyFill="1" applyBorder="1" applyAlignment="1"/>
    <xf numFmtId="0" fontId="5" fillId="0" borderId="0" xfId="1" applyFont="1" applyBorder="1" applyAlignment="1">
      <alignment horizontal="center" wrapText="1"/>
    </xf>
    <xf numFmtId="0" fontId="8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3" fillId="0" borderId="0" xfId="1" applyFont="1" applyAlignment="1"/>
    <xf numFmtId="0" fontId="14" fillId="0" borderId="0" xfId="0" applyFont="1" applyAlignment="1"/>
    <xf numFmtId="0" fontId="15" fillId="0" borderId="0" xfId="1" applyFont="1" applyAlignment="1"/>
    <xf numFmtId="0" fontId="16" fillId="0" borderId="0" xfId="0" applyFont="1" applyAlignment="1"/>
  </cellXfs>
  <cellStyles count="5">
    <cellStyle name="Обычный" xfId="0" builtinId="0"/>
    <cellStyle name="Обычный 2" xfId="3"/>
    <cellStyle name="Обычный 2 2" xfId="2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1"/>
  <sheetViews>
    <sheetView tabSelected="1" zoomScale="61" zoomScaleNormal="61" workbookViewId="0">
      <selection activeCell="J141" sqref="J141"/>
    </sheetView>
  </sheetViews>
  <sheetFormatPr defaultColWidth="8.85546875" defaultRowHeight="23.25"/>
  <cols>
    <col min="1" max="1" width="18.140625" style="1" customWidth="1"/>
    <col min="2" max="2" width="95.7109375" style="1" customWidth="1"/>
    <col min="3" max="3" width="34.42578125" style="1" customWidth="1"/>
    <col min="4" max="4" width="81.85546875" style="1" customWidth="1"/>
    <col min="5" max="5" width="26.28515625" style="1" customWidth="1"/>
    <col min="6" max="6" width="8.85546875" style="29"/>
    <col min="7" max="7" width="13.7109375" style="1" bestFit="1" customWidth="1"/>
    <col min="8" max="253" width="8.85546875" style="1"/>
    <col min="254" max="254" width="18.140625" style="1" customWidth="1"/>
    <col min="255" max="255" width="95.7109375" style="1" customWidth="1"/>
    <col min="256" max="256" width="34.42578125" style="1" customWidth="1"/>
    <col min="257" max="259" width="0" style="1" hidden="1" customWidth="1"/>
    <col min="260" max="260" width="71.85546875" style="1" customWidth="1"/>
    <col min="261" max="261" width="26.28515625" style="1" customWidth="1"/>
    <col min="262" max="509" width="8.85546875" style="1"/>
    <col min="510" max="510" width="18.140625" style="1" customWidth="1"/>
    <col min="511" max="511" width="95.7109375" style="1" customWidth="1"/>
    <col min="512" max="512" width="34.42578125" style="1" customWidth="1"/>
    <col min="513" max="515" width="0" style="1" hidden="1" customWidth="1"/>
    <col min="516" max="516" width="71.85546875" style="1" customWidth="1"/>
    <col min="517" max="517" width="26.28515625" style="1" customWidth="1"/>
    <col min="518" max="765" width="8.85546875" style="1"/>
    <col min="766" max="766" width="18.140625" style="1" customWidth="1"/>
    <col min="767" max="767" width="95.7109375" style="1" customWidth="1"/>
    <col min="768" max="768" width="34.42578125" style="1" customWidth="1"/>
    <col min="769" max="771" width="0" style="1" hidden="1" customWidth="1"/>
    <col min="772" max="772" width="71.85546875" style="1" customWidth="1"/>
    <col min="773" max="773" width="26.28515625" style="1" customWidth="1"/>
    <col min="774" max="1021" width="8.85546875" style="1"/>
    <col min="1022" max="1022" width="18.140625" style="1" customWidth="1"/>
    <col min="1023" max="1023" width="95.7109375" style="1" customWidth="1"/>
    <col min="1024" max="1024" width="34.42578125" style="1" customWidth="1"/>
    <col min="1025" max="1027" width="0" style="1" hidden="1" customWidth="1"/>
    <col min="1028" max="1028" width="71.85546875" style="1" customWidth="1"/>
    <col min="1029" max="1029" width="26.28515625" style="1" customWidth="1"/>
    <col min="1030" max="1277" width="8.85546875" style="1"/>
    <col min="1278" max="1278" width="18.140625" style="1" customWidth="1"/>
    <col min="1279" max="1279" width="95.7109375" style="1" customWidth="1"/>
    <col min="1280" max="1280" width="34.42578125" style="1" customWidth="1"/>
    <col min="1281" max="1283" width="0" style="1" hidden="1" customWidth="1"/>
    <col min="1284" max="1284" width="71.85546875" style="1" customWidth="1"/>
    <col min="1285" max="1285" width="26.28515625" style="1" customWidth="1"/>
    <col min="1286" max="1533" width="8.85546875" style="1"/>
    <col min="1534" max="1534" width="18.140625" style="1" customWidth="1"/>
    <col min="1535" max="1535" width="95.7109375" style="1" customWidth="1"/>
    <col min="1536" max="1536" width="34.42578125" style="1" customWidth="1"/>
    <col min="1537" max="1539" width="0" style="1" hidden="1" customWidth="1"/>
    <col min="1540" max="1540" width="71.85546875" style="1" customWidth="1"/>
    <col min="1541" max="1541" width="26.28515625" style="1" customWidth="1"/>
    <col min="1542" max="1789" width="8.85546875" style="1"/>
    <col min="1790" max="1790" width="18.140625" style="1" customWidth="1"/>
    <col min="1791" max="1791" width="95.7109375" style="1" customWidth="1"/>
    <col min="1792" max="1792" width="34.42578125" style="1" customWidth="1"/>
    <col min="1793" max="1795" width="0" style="1" hidden="1" customWidth="1"/>
    <col min="1796" max="1796" width="71.85546875" style="1" customWidth="1"/>
    <col min="1797" max="1797" width="26.28515625" style="1" customWidth="1"/>
    <col min="1798" max="2045" width="8.85546875" style="1"/>
    <col min="2046" max="2046" width="18.140625" style="1" customWidth="1"/>
    <col min="2047" max="2047" width="95.7109375" style="1" customWidth="1"/>
    <col min="2048" max="2048" width="34.42578125" style="1" customWidth="1"/>
    <col min="2049" max="2051" width="0" style="1" hidden="1" customWidth="1"/>
    <col min="2052" max="2052" width="71.85546875" style="1" customWidth="1"/>
    <col min="2053" max="2053" width="26.28515625" style="1" customWidth="1"/>
    <col min="2054" max="2301" width="8.85546875" style="1"/>
    <col min="2302" max="2302" width="18.140625" style="1" customWidth="1"/>
    <col min="2303" max="2303" width="95.7109375" style="1" customWidth="1"/>
    <col min="2304" max="2304" width="34.42578125" style="1" customWidth="1"/>
    <col min="2305" max="2307" width="0" style="1" hidden="1" customWidth="1"/>
    <col min="2308" max="2308" width="71.85546875" style="1" customWidth="1"/>
    <col min="2309" max="2309" width="26.28515625" style="1" customWidth="1"/>
    <col min="2310" max="2557" width="8.85546875" style="1"/>
    <col min="2558" max="2558" width="18.140625" style="1" customWidth="1"/>
    <col min="2559" max="2559" width="95.7109375" style="1" customWidth="1"/>
    <col min="2560" max="2560" width="34.42578125" style="1" customWidth="1"/>
    <col min="2561" max="2563" width="0" style="1" hidden="1" customWidth="1"/>
    <col min="2564" max="2564" width="71.85546875" style="1" customWidth="1"/>
    <col min="2565" max="2565" width="26.28515625" style="1" customWidth="1"/>
    <col min="2566" max="2813" width="8.85546875" style="1"/>
    <col min="2814" max="2814" width="18.140625" style="1" customWidth="1"/>
    <col min="2815" max="2815" width="95.7109375" style="1" customWidth="1"/>
    <col min="2816" max="2816" width="34.42578125" style="1" customWidth="1"/>
    <col min="2817" max="2819" width="0" style="1" hidden="1" customWidth="1"/>
    <col min="2820" max="2820" width="71.85546875" style="1" customWidth="1"/>
    <col min="2821" max="2821" width="26.28515625" style="1" customWidth="1"/>
    <col min="2822" max="3069" width="8.85546875" style="1"/>
    <col min="3070" max="3070" width="18.140625" style="1" customWidth="1"/>
    <col min="3071" max="3071" width="95.7109375" style="1" customWidth="1"/>
    <col min="3072" max="3072" width="34.42578125" style="1" customWidth="1"/>
    <col min="3073" max="3075" width="0" style="1" hidden="1" customWidth="1"/>
    <col min="3076" max="3076" width="71.85546875" style="1" customWidth="1"/>
    <col min="3077" max="3077" width="26.28515625" style="1" customWidth="1"/>
    <col min="3078" max="3325" width="8.85546875" style="1"/>
    <col min="3326" max="3326" width="18.140625" style="1" customWidth="1"/>
    <col min="3327" max="3327" width="95.7109375" style="1" customWidth="1"/>
    <col min="3328" max="3328" width="34.42578125" style="1" customWidth="1"/>
    <col min="3329" max="3331" width="0" style="1" hidden="1" customWidth="1"/>
    <col min="3332" max="3332" width="71.85546875" style="1" customWidth="1"/>
    <col min="3333" max="3333" width="26.28515625" style="1" customWidth="1"/>
    <col min="3334" max="3581" width="8.85546875" style="1"/>
    <col min="3582" max="3582" width="18.140625" style="1" customWidth="1"/>
    <col min="3583" max="3583" width="95.7109375" style="1" customWidth="1"/>
    <col min="3584" max="3584" width="34.42578125" style="1" customWidth="1"/>
    <col min="3585" max="3587" width="0" style="1" hidden="1" customWidth="1"/>
    <col min="3588" max="3588" width="71.85546875" style="1" customWidth="1"/>
    <col min="3589" max="3589" width="26.28515625" style="1" customWidth="1"/>
    <col min="3590" max="3837" width="8.85546875" style="1"/>
    <col min="3838" max="3838" width="18.140625" style="1" customWidth="1"/>
    <col min="3839" max="3839" width="95.7109375" style="1" customWidth="1"/>
    <col min="3840" max="3840" width="34.42578125" style="1" customWidth="1"/>
    <col min="3841" max="3843" width="0" style="1" hidden="1" customWidth="1"/>
    <col min="3844" max="3844" width="71.85546875" style="1" customWidth="1"/>
    <col min="3845" max="3845" width="26.28515625" style="1" customWidth="1"/>
    <col min="3846" max="4093" width="8.85546875" style="1"/>
    <col min="4094" max="4094" width="18.140625" style="1" customWidth="1"/>
    <col min="4095" max="4095" width="95.7109375" style="1" customWidth="1"/>
    <col min="4096" max="4096" width="34.42578125" style="1" customWidth="1"/>
    <col min="4097" max="4099" width="0" style="1" hidden="1" customWidth="1"/>
    <col min="4100" max="4100" width="71.85546875" style="1" customWidth="1"/>
    <col min="4101" max="4101" width="26.28515625" style="1" customWidth="1"/>
    <col min="4102" max="4349" width="8.85546875" style="1"/>
    <col min="4350" max="4350" width="18.140625" style="1" customWidth="1"/>
    <col min="4351" max="4351" width="95.7109375" style="1" customWidth="1"/>
    <col min="4352" max="4352" width="34.42578125" style="1" customWidth="1"/>
    <col min="4353" max="4355" width="0" style="1" hidden="1" customWidth="1"/>
    <col min="4356" max="4356" width="71.85546875" style="1" customWidth="1"/>
    <col min="4357" max="4357" width="26.28515625" style="1" customWidth="1"/>
    <col min="4358" max="4605" width="8.85546875" style="1"/>
    <col min="4606" max="4606" width="18.140625" style="1" customWidth="1"/>
    <col min="4607" max="4607" width="95.7109375" style="1" customWidth="1"/>
    <col min="4608" max="4608" width="34.42578125" style="1" customWidth="1"/>
    <col min="4609" max="4611" width="0" style="1" hidden="1" customWidth="1"/>
    <col min="4612" max="4612" width="71.85546875" style="1" customWidth="1"/>
    <col min="4613" max="4613" width="26.28515625" style="1" customWidth="1"/>
    <col min="4614" max="4861" width="8.85546875" style="1"/>
    <col min="4862" max="4862" width="18.140625" style="1" customWidth="1"/>
    <col min="4863" max="4863" width="95.7109375" style="1" customWidth="1"/>
    <col min="4864" max="4864" width="34.42578125" style="1" customWidth="1"/>
    <col min="4865" max="4867" width="0" style="1" hidden="1" customWidth="1"/>
    <col min="4868" max="4868" width="71.85546875" style="1" customWidth="1"/>
    <col min="4869" max="4869" width="26.28515625" style="1" customWidth="1"/>
    <col min="4870" max="5117" width="8.85546875" style="1"/>
    <col min="5118" max="5118" width="18.140625" style="1" customWidth="1"/>
    <col min="5119" max="5119" width="95.7109375" style="1" customWidth="1"/>
    <col min="5120" max="5120" width="34.42578125" style="1" customWidth="1"/>
    <col min="5121" max="5123" width="0" style="1" hidden="1" customWidth="1"/>
    <col min="5124" max="5124" width="71.85546875" style="1" customWidth="1"/>
    <col min="5125" max="5125" width="26.28515625" style="1" customWidth="1"/>
    <col min="5126" max="5373" width="8.85546875" style="1"/>
    <col min="5374" max="5374" width="18.140625" style="1" customWidth="1"/>
    <col min="5375" max="5375" width="95.7109375" style="1" customWidth="1"/>
    <col min="5376" max="5376" width="34.42578125" style="1" customWidth="1"/>
    <col min="5377" max="5379" width="0" style="1" hidden="1" customWidth="1"/>
    <col min="5380" max="5380" width="71.85546875" style="1" customWidth="1"/>
    <col min="5381" max="5381" width="26.28515625" style="1" customWidth="1"/>
    <col min="5382" max="5629" width="8.85546875" style="1"/>
    <col min="5630" max="5630" width="18.140625" style="1" customWidth="1"/>
    <col min="5631" max="5631" width="95.7109375" style="1" customWidth="1"/>
    <col min="5632" max="5632" width="34.42578125" style="1" customWidth="1"/>
    <col min="5633" max="5635" width="0" style="1" hidden="1" customWidth="1"/>
    <col min="5636" max="5636" width="71.85546875" style="1" customWidth="1"/>
    <col min="5637" max="5637" width="26.28515625" style="1" customWidth="1"/>
    <col min="5638" max="5885" width="8.85546875" style="1"/>
    <col min="5886" max="5886" width="18.140625" style="1" customWidth="1"/>
    <col min="5887" max="5887" width="95.7109375" style="1" customWidth="1"/>
    <col min="5888" max="5888" width="34.42578125" style="1" customWidth="1"/>
    <col min="5889" max="5891" width="0" style="1" hidden="1" customWidth="1"/>
    <col min="5892" max="5892" width="71.85546875" style="1" customWidth="1"/>
    <col min="5893" max="5893" width="26.28515625" style="1" customWidth="1"/>
    <col min="5894" max="6141" width="8.85546875" style="1"/>
    <col min="6142" max="6142" width="18.140625" style="1" customWidth="1"/>
    <col min="6143" max="6143" width="95.7109375" style="1" customWidth="1"/>
    <col min="6144" max="6144" width="34.42578125" style="1" customWidth="1"/>
    <col min="6145" max="6147" width="0" style="1" hidden="1" customWidth="1"/>
    <col min="6148" max="6148" width="71.85546875" style="1" customWidth="1"/>
    <col min="6149" max="6149" width="26.28515625" style="1" customWidth="1"/>
    <col min="6150" max="6397" width="8.85546875" style="1"/>
    <col min="6398" max="6398" width="18.140625" style="1" customWidth="1"/>
    <col min="6399" max="6399" width="95.7109375" style="1" customWidth="1"/>
    <col min="6400" max="6400" width="34.42578125" style="1" customWidth="1"/>
    <col min="6401" max="6403" width="0" style="1" hidden="1" customWidth="1"/>
    <col min="6404" max="6404" width="71.85546875" style="1" customWidth="1"/>
    <col min="6405" max="6405" width="26.28515625" style="1" customWidth="1"/>
    <col min="6406" max="6653" width="8.85546875" style="1"/>
    <col min="6654" max="6654" width="18.140625" style="1" customWidth="1"/>
    <col min="6655" max="6655" width="95.7109375" style="1" customWidth="1"/>
    <col min="6656" max="6656" width="34.42578125" style="1" customWidth="1"/>
    <col min="6657" max="6659" width="0" style="1" hidden="1" customWidth="1"/>
    <col min="6660" max="6660" width="71.85546875" style="1" customWidth="1"/>
    <col min="6661" max="6661" width="26.28515625" style="1" customWidth="1"/>
    <col min="6662" max="6909" width="8.85546875" style="1"/>
    <col min="6910" max="6910" width="18.140625" style="1" customWidth="1"/>
    <col min="6911" max="6911" width="95.7109375" style="1" customWidth="1"/>
    <col min="6912" max="6912" width="34.42578125" style="1" customWidth="1"/>
    <col min="6913" max="6915" width="0" style="1" hidden="1" customWidth="1"/>
    <col min="6916" max="6916" width="71.85546875" style="1" customWidth="1"/>
    <col min="6917" max="6917" width="26.28515625" style="1" customWidth="1"/>
    <col min="6918" max="7165" width="8.85546875" style="1"/>
    <col min="7166" max="7166" width="18.140625" style="1" customWidth="1"/>
    <col min="7167" max="7167" width="95.7109375" style="1" customWidth="1"/>
    <col min="7168" max="7168" width="34.42578125" style="1" customWidth="1"/>
    <col min="7169" max="7171" width="0" style="1" hidden="1" customWidth="1"/>
    <col min="7172" max="7172" width="71.85546875" style="1" customWidth="1"/>
    <col min="7173" max="7173" width="26.28515625" style="1" customWidth="1"/>
    <col min="7174" max="7421" width="8.85546875" style="1"/>
    <col min="7422" max="7422" width="18.140625" style="1" customWidth="1"/>
    <col min="7423" max="7423" width="95.7109375" style="1" customWidth="1"/>
    <col min="7424" max="7424" width="34.42578125" style="1" customWidth="1"/>
    <col min="7425" max="7427" width="0" style="1" hidden="1" customWidth="1"/>
    <col min="7428" max="7428" width="71.85546875" style="1" customWidth="1"/>
    <col min="7429" max="7429" width="26.28515625" style="1" customWidth="1"/>
    <col min="7430" max="7677" width="8.85546875" style="1"/>
    <col min="7678" max="7678" width="18.140625" style="1" customWidth="1"/>
    <col min="7679" max="7679" width="95.7109375" style="1" customWidth="1"/>
    <col min="7680" max="7680" width="34.42578125" style="1" customWidth="1"/>
    <col min="7681" max="7683" width="0" style="1" hidden="1" customWidth="1"/>
    <col min="7684" max="7684" width="71.85546875" style="1" customWidth="1"/>
    <col min="7685" max="7685" width="26.28515625" style="1" customWidth="1"/>
    <col min="7686" max="7933" width="8.85546875" style="1"/>
    <col min="7934" max="7934" width="18.140625" style="1" customWidth="1"/>
    <col min="7935" max="7935" width="95.7109375" style="1" customWidth="1"/>
    <col min="7936" max="7936" width="34.42578125" style="1" customWidth="1"/>
    <col min="7937" max="7939" width="0" style="1" hidden="1" customWidth="1"/>
    <col min="7940" max="7940" width="71.85546875" style="1" customWidth="1"/>
    <col min="7941" max="7941" width="26.28515625" style="1" customWidth="1"/>
    <col min="7942" max="8189" width="8.85546875" style="1"/>
    <col min="8190" max="8190" width="18.140625" style="1" customWidth="1"/>
    <col min="8191" max="8191" width="95.7109375" style="1" customWidth="1"/>
    <col min="8192" max="8192" width="34.42578125" style="1" customWidth="1"/>
    <col min="8193" max="8195" width="0" style="1" hidden="1" customWidth="1"/>
    <col min="8196" max="8196" width="71.85546875" style="1" customWidth="1"/>
    <col min="8197" max="8197" width="26.28515625" style="1" customWidth="1"/>
    <col min="8198" max="8445" width="8.85546875" style="1"/>
    <col min="8446" max="8446" width="18.140625" style="1" customWidth="1"/>
    <col min="8447" max="8447" width="95.7109375" style="1" customWidth="1"/>
    <col min="8448" max="8448" width="34.42578125" style="1" customWidth="1"/>
    <col min="8449" max="8451" width="0" style="1" hidden="1" customWidth="1"/>
    <col min="8452" max="8452" width="71.85546875" style="1" customWidth="1"/>
    <col min="8453" max="8453" width="26.28515625" style="1" customWidth="1"/>
    <col min="8454" max="8701" width="8.85546875" style="1"/>
    <col min="8702" max="8702" width="18.140625" style="1" customWidth="1"/>
    <col min="8703" max="8703" width="95.7109375" style="1" customWidth="1"/>
    <col min="8704" max="8704" width="34.42578125" style="1" customWidth="1"/>
    <col min="8705" max="8707" width="0" style="1" hidden="1" customWidth="1"/>
    <col min="8708" max="8708" width="71.85546875" style="1" customWidth="1"/>
    <col min="8709" max="8709" width="26.28515625" style="1" customWidth="1"/>
    <col min="8710" max="8957" width="8.85546875" style="1"/>
    <col min="8958" max="8958" width="18.140625" style="1" customWidth="1"/>
    <col min="8959" max="8959" width="95.7109375" style="1" customWidth="1"/>
    <col min="8960" max="8960" width="34.42578125" style="1" customWidth="1"/>
    <col min="8961" max="8963" width="0" style="1" hidden="1" customWidth="1"/>
    <col min="8964" max="8964" width="71.85546875" style="1" customWidth="1"/>
    <col min="8965" max="8965" width="26.28515625" style="1" customWidth="1"/>
    <col min="8966" max="9213" width="8.85546875" style="1"/>
    <col min="9214" max="9214" width="18.140625" style="1" customWidth="1"/>
    <col min="9215" max="9215" width="95.7109375" style="1" customWidth="1"/>
    <col min="9216" max="9216" width="34.42578125" style="1" customWidth="1"/>
    <col min="9217" max="9219" width="0" style="1" hidden="1" customWidth="1"/>
    <col min="9220" max="9220" width="71.85546875" style="1" customWidth="1"/>
    <col min="9221" max="9221" width="26.28515625" style="1" customWidth="1"/>
    <col min="9222" max="9469" width="8.85546875" style="1"/>
    <col min="9470" max="9470" width="18.140625" style="1" customWidth="1"/>
    <col min="9471" max="9471" width="95.7109375" style="1" customWidth="1"/>
    <col min="9472" max="9472" width="34.42578125" style="1" customWidth="1"/>
    <col min="9473" max="9475" width="0" style="1" hidden="1" customWidth="1"/>
    <col min="9476" max="9476" width="71.85546875" style="1" customWidth="1"/>
    <col min="9477" max="9477" width="26.28515625" style="1" customWidth="1"/>
    <col min="9478" max="9725" width="8.85546875" style="1"/>
    <col min="9726" max="9726" width="18.140625" style="1" customWidth="1"/>
    <col min="9727" max="9727" width="95.7109375" style="1" customWidth="1"/>
    <col min="9728" max="9728" width="34.42578125" style="1" customWidth="1"/>
    <col min="9729" max="9731" width="0" style="1" hidden="1" customWidth="1"/>
    <col min="9732" max="9732" width="71.85546875" style="1" customWidth="1"/>
    <col min="9733" max="9733" width="26.28515625" style="1" customWidth="1"/>
    <col min="9734" max="9981" width="8.85546875" style="1"/>
    <col min="9982" max="9982" width="18.140625" style="1" customWidth="1"/>
    <col min="9983" max="9983" width="95.7109375" style="1" customWidth="1"/>
    <col min="9984" max="9984" width="34.42578125" style="1" customWidth="1"/>
    <col min="9985" max="9987" width="0" style="1" hidden="1" customWidth="1"/>
    <col min="9988" max="9988" width="71.85546875" style="1" customWidth="1"/>
    <col min="9989" max="9989" width="26.28515625" style="1" customWidth="1"/>
    <col min="9990" max="10237" width="8.85546875" style="1"/>
    <col min="10238" max="10238" width="18.140625" style="1" customWidth="1"/>
    <col min="10239" max="10239" width="95.7109375" style="1" customWidth="1"/>
    <col min="10240" max="10240" width="34.42578125" style="1" customWidth="1"/>
    <col min="10241" max="10243" width="0" style="1" hidden="1" customWidth="1"/>
    <col min="10244" max="10244" width="71.85546875" style="1" customWidth="1"/>
    <col min="10245" max="10245" width="26.28515625" style="1" customWidth="1"/>
    <col min="10246" max="10493" width="8.85546875" style="1"/>
    <col min="10494" max="10494" width="18.140625" style="1" customWidth="1"/>
    <col min="10495" max="10495" width="95.7109375" style="1" customWidth="1"/>
    <col min="10496" max="10496" width="34.42578125" style="1" customWidth="1"/>
    <col min="10497" max="10499" width="0" style="1" hidden="1" customWidth="1"/>
    <col min="10500" max="10500" width="71.85546875" style="1" customWidth="1"/>
    <col min="10501" max="10501" width="26.28515625" style="1" customWidth="1"/>
    <col min="10502" max="10749" width="8.85546875" style="1"/>
    <col min="10750" max="10750" width="18.140625" style="1" customWidth="1"/>
    <col min="10751" max="10751" width="95.7109375" style="1" customWidth="1"/>
    <col min="10752" max="10752" width="34.42578125" style="1" customWidth="1"/>
    <col min="10753" max="10755" width="0" style="1" hidden="1" customWidth="1"/>
    <col min="10756" max="10756" width="71.85546875" style="1" customWidth="1"/>
    <col min="10757" max="10757" width="26.28515625" style="1" customWidth="1"/>
    <col min="10758" max="11005" width="8.85546875" style="1"/>
    <col min="11006" max="11006" width="18.140625" style="1" customWidth="1"/>
    <col min="11007" max="11007" width="95.7109375" style="1" customWidth="1"/>
    <col min="11008" max="11008" width="34.42578125" style="1" customWidth="1"/>
    <col min="11009" max="11011" width="0" style="1" hidden="1" customWidth="1"/>
    <col min="11012" max="11012" width="71.85546875" style="1" customWidth="1"/>
    <col min="11013" max="11013" width="26.28515625" style="1" customWidth="1"/>
    <col min="11014" max="11261" width="8.85546875" style="1"/>
    <col min="11262" max="11262" width="18.140625" style="1" customWidth="1"/>
    <col min="11263" max="11263" width="95.7109375" style="1" customWidth="1"/>
    <col min="11264" max="11264" width="34.42578125" style="1" customWidth="1"/>
    <col min="11265" max="11267" width="0" style="1" hidden="1" customWidth="1"/>
    <col min="11268" max="11268" width="71.85546875" style="1" customWidth="1"/>
    <col min="11269" max="11269" width="26.28515625" style="1" customWidth="1"/>
    <col min="11270" max="11517" width="8.85546875" style="1"/>
    <col min="11518" max="11518" width="18.140625" style="1" customWidth="1"/>
    <col min="11519" max="11519" width="95.7109375" style="1" customWidth="1"/>
    <col min="11520" max="11520" width="34.42578125" style="1" customWidth="1"/>
    <col min="11521" max="11523" width="0" style="1" hidden="1" customWidth="1"/>
    <col min="11524" max="11524" width="71.85546875" style="1" customWidth="1"/>
    <col min="11525" max="11525" width="26.28515625" style="1" customWidth="1"/>
    <col min="11526" max="11773" width="8.85546875" style="1"/>
    <col min="11774" max="11774" width="18.140625" style="1" customWidth="1"/>
    <col min="11775" max="11775" width="95.7109375" style="1" customWidth="1"/>
    <col min="11776" max="11776" width="34.42578125" style="1" customWidth="1"/>
    <col min="11777" max="11779" width="0" style="1" hidden="1" customWidth="1"/>
    <col min="11780" max="11780" width="71.85546875" style="1" customWidth="1"/>
    <col min="11781" max="11781" width="26.28515625" style="1" customWidth="1"/>
    <col min="11782" max="12029" width="8.85546875" style="1"/>
    <col min="12030" max="12030" width="18.140625" style="1" customWidth="1"/>
    <col min="12031" max="12031" width="95.7109375" style="1" customWidth="1"/>
    <col min="12032" max="12032" width="34.42578125" style="1" customWidth="1"/>
    <col min="12033" max="12035" width="0" style="1" hidden="1" customWidth="1"/>
    <col min="12036" max="12036" width="71.85546875" style="1" customWidth="1"/>
    <col min="12037" max="12037" width="26.28515625" style="1" customWidth="1"/>
    <col min="12038" max="12285" width="8.85546875" style="1"/>
    <col min="12286" max="12286" width="18.140625" style="1" customWidth="1"/>
    <col min="12287" max="12287" width="95.7109375" style="1" customWidth="1"/>
    <col min="12288" max="12288" width="34.42578125" style="1" customWidth="1"/>
    <col min="12289" max="12291" width="0" style="1" hidden="1" customWidth="1"/>
    <col min="12292" max="12292" width="71.85546875" style="1" customWidth="1"/>
    <col min="12293" max="12293" width="26.28515625" style="1" customWidth="1"/>
    <col min="12294" max="12541" width="8.85546875" style="1"/>
    <col min="12542" max="12542" width="18.140625" style="1" customWidth="1"/>
    <col min="12543" max="12543" width="95.7109375" style="1" customWidth="1"/>
    <col min="12544" max="12544" width="34.42578125" style="1" customWidth="1"/>
    <col min="12545" max="12547" width="0" style="1" hidden="1" customWidth="1"/>
    <col min="12548" max="12548" width="71.85546875" style="1" customWidth="1"/>
    <col min="12549" max="12549" width="26.28515625" style="1" customWidth="1"/>
    <col min="12550" max="12797" width="8.85546875" style="1"/>
    <col min="12798" max="12798" width="18.140625" style="1" customWidth="1"/>
    <col min="12799" max="12799" width="95.7109375" style="1" customWidth="1"/>
    <col min="12800" max="12800" width="34.42578125" style="1" customWidth="1"/>
    <col min="12801" max="12803" width="0" style="1" hidden="1" customWidth="1"/>
    <col min="12804" max="12804" width="71.85546875" style="1" customWidth="1"/>
    <col min="12805" max="12805" width="26.28515625" style="1" customWidth="1"/>
    <col min="12806" max="13053" width="8.85546875" style="1"/>
    <col min="13054" max="13054" width="18.140625" style="1" customWidth="1"/>
    <col min="13055" max="13055" width="95.7109375" style="1" customWidth="1"/>
    <col min="13056" max="13056" width="34.42578125" style="1" customWidth="1"/>
    <col min="13057" max="13059" width="0" style="1" hidden="1" customWidth="1"/>
    <col min="13060" max="13060" width="71.85546875" style="1" customWidth="1"/>
    <col min="13061" max="13061" width="26.28515625" style="1" customWidth="1"/>
    <col min="13062" max="13309" width="8.85546875" style="1"/>
    <col min="13310" max="13310" width="18.140625" style="1" customWidth="1"/>
    <col min="13311" max="13311" width="95.7109375" style="1" customWidth="1"/>
    <col min="13312" max="13312" width="34.42578125" style="1" customWidth="1"/>
    <col min="13313" max="13315" width="0" style="1" hidden="1" customWidth="1"/>
    <col min="13316" max="13316" width="71.85546875" style="1" customWidth="1"/>
    <col min="13317" max="13317" width="26.28515625" style="1" customWidth="1"/>
    <col min="13318" max="13565" width="8.85546875" style="1"/>
    <col min="13566" max="13566" width="18.140625" style="1" customWidth="1"/>
    <col min="13567" max="13567" width="95.7109375" style="1" customWidth="1"/>
    <col min="13568" max="13568" width="34.42578125" style="1" customWidth="1"/>
    <col min="13569" max="13571" width="0" style="1" hidden="1" customWidth="1"/>
    <col min="13572" max="13572" width="71.85546875" style="1" customWidth="1"/>
    <col min="13573" max="13573" width="26.28515625" style="1" customWidth="1"/>
    <col min="13574" max="13821" width="8.85546875" style="1"/>
    <col min="13822" max="13822" width="18.140625" style="1" customWidth="1"/>
    <col min="13823" max="13823" width="95.7109375" style="1" customWidth="1"/>
    <col min="13824" max="13824" width="34.42578125" style="1" customWidth="1"/>
    <col min="13825" max="13827" width="0" style="1" hidden="1" customWidth="1"/>
    <col min="13828" max="13828" width="71.85546875" style="1" customWidth="1"/>
    <col min="13829" max="13829" width="26.28515625" style="1" customWidth="1"/>
    <col min="13830" max="14077" width="8.85546875" style="1"/>
    <col min="14078" max="14078" width="18.140625" style="1" customWidth="1"/>
    <col min="14079" max="14079" width="95.7109375" style="1" customWidth="1"/>
    <col min="14080" max="14080" width="34.42578125" style="1" customWidth="1"/>
    <col min="14081" max="14083" width="0" style="1" hidden="1" customWidth="1"/>
    <col min="14084" max="14084" width="71.85546875" style="1" customWidth="1"/>
    <col min="14085" max="14085" width="26.28515625" style="1" customWidth="1"/>
    <col min="14086" max="14333" width="8.85546875" style="1"/>
    <col min="14334" max="14334" width="18.140625" style="1" customWidth="1"/>
    <col min="14335" max="14335" width="95.7109375" style="1" customWidth="1"/>
    <col min="14336" max="14336" width="34.42578125" style="1" customWidth="1"/>
    <col min="14337" max="14339" width="0" style="1" hidden="1" customWidth="1"/>
    <col min="14340" max="14340" width="71.85546875" style="1" customWidth="1"/>
    <col min="14341" max="14341" width="26.28515625" style="1" customWidth="1"/>
    <col min="14342" max="14589" width="8.85546875" style="1"/>
    <col min="14590" max="14590" width="18.140625" style="1" customWidth="1"/>
    <col min="14591" max="14591" width="95.7109375" style="1" customWidth="1"/>
    <col min="14592" max="14592" width="34.42578125" style="1" customWidth="1"/>
    <col min="14593" max="14595" width="0" style="1" hidden="1" customWidth="1"/>
    <col min="14596" max="14596" width="71.85546875" style="1" customWidth="1"/>
    <col min="14597" max="14597" width="26.28515625" style="1" customWidth="1"/>
    <col min="14598" max="14845" width="8.85546875" style="1"/>
    <col min="14846" max="14846" width="18.140625" style="1" customWidth="1"/>
    <col min="14847" max="14847" width="95.7109375" style="1" customWidth="1"/>
    <col min="14848" max="14848" width="34.42578125" style="1" customWidth="1"/>
    <col min="14849" max="14851" width="0" style="1" hidden="1" customWidth="1"/>
    <col min="14852" max="14852" width="71.85546875" style="1" customWidth="1"/>
    <col min="14853" max="14853" width="26.28515625" style="1" customWidth="1"/>
    <col min="14854" max="15101" width="8.85546875" style="1"/>
    <col min="15102" max="15102" width="18.140625" style="1" customWidth="1"/>
    <col min="15103" max="15103" width="95.7109375" style="1" customWidth="1"/>
    <col min="15104" max="15104" width="34.42578125" style="1" customWidth="1"/>
    <col min="15105" max="15107" width="0" style="1" hidden="1" customWidth="1"/>
    <col min="15108" max="15108" width="71.85546875" style="1" customWidth="1"/>
    <col min="15109" max="15109" width="26.28515625" style="1" customWidth="1"/>
    <col min="15110" max="15357" width="8.85546875" style="1"/>
    <col min="15358" max="15358" width="18.140625" style="1" customWidth="1"/>
    <col min="15359" max="15359" width="95.7109375" style="1" customWidth="1"/>
    <col min="15360" max="15360" width="34.42578125" style="1" customWidth="1"/>
    <col min="15361" max="15363" width="0" style="1" hidden="1" customWidth="1"/>
    <col min="15364" max="15364" width="71.85546875" style="1" customWidth="1"/>
    <col min="15365" max="15365" width="26.28515625" style="1" customWidth="1"/>
    <col min="15366" max="15613" width="8.85546875" style="1"/>
    <col min="15614" max="15614" width="18.140625" style="1" customWidth="1"/>
    <col min="15615" max="15615" width="95.7109375" style="1" customWidth="1"/>
    <col min="15616" max="15616" width="34.42578125" style="1" customWidth="1"/>
    <col min="15617" max="15619" width="0" style="1" hidden="1" customWidth="1"/>
    <col min="15620" max="15620" width="71.85546875" style="1" customWidth="1"/>
    <col min="15621" max="15621" width="26.28515625" style="1" customWidth="1"/>
    <col min="15622" max="15869" width="8.85546875" style="1"/>
    <col min="15870" max="15870" width="18.140625" style="1" customWidth="1"/>
    <col min="15871" max="15871" width="95.7109375" style="1" customWidth="1"/>
    <col min="15872" max="15872" width="34.42578125" style="1" customWidth="1"/>
    <col min="15873" max="15875" width="0" style="1" hidden="1" customWidth="1"/>
    <col min="15876" max="15876" width="71.85546875" style="1" customWidth="1"/>
    <col min="15877" max="15877" width="26.28515625" style="1" customWidth="1"/>
    <col min="15878" max="16125" width="8.85546875" style="1"/>
    <col min="16126" max="16126" width="18.140625" style="1" customWidth="1"/>
    <col min="16127" max="16127" width="95.7109375" style="1" customWidth="1"/>
    <col min="16128" max="16128" width="34.42578125" style="1" customWidth="1"/>
    <col min="16129" max="16131" width="0" style="1" hidden="1" customWidth="1"/>
    <col min="16132" max="16132" width="71.85546875" style="1" customWidth="1"/>
    <col min="16133" max="16133" width="26.28515625" style="1" customWidth="1"/>
    <col min="16134" max="16384" width="8.85546875" style="1"/>
  </cols>
  <sheetData>
    <row r="1" spans="1:4" ht="22.5" customHeight="1">
      <c r="C1" s="118" t="s">
        <v>200</v>
      </c>
      <c r="D1" s="119"/>
    </row>
    <row r="2" spans="1:4" ht="18.75" customHeight="1">
      <c r="C2" s="120" t="s">
        <v>196</v>
      </c>
      <c r="D2" s="121"/>
    </row>
    <row r="3" spans="1:4" ht="19.5" customHeight="1">
      <c r="C3" s="120" t="s">
        <v>197</v>
      </c>
      <c r="D3" s="121"/>
    </row>
    <row r="4" spans="1:4" ht="20.25" customHeight="1">
      <c r="C4" s="120" t="s">
        <v>198</v>
      </c>
      <c r="D4" s="121"/>
    </row>
    <row r="5" spans="1:4" ht="22.5" customHeight="1">
      <c r="C5" s="118" t="s">
        <v>199</v>
      </c>
      <c r="D5" s="119"/>
    </row>
    <row r="6" spans="1:4" ht="17.25" customHeight="1">
      <c r="A6" s="115" t="s">
        <v>269</v>
      </c>
      <c r="B6" s="115"/>
      <c r="C6" s="115"/>
      <c r="D6" s="2"/>
    </row>
    <row r="7" spans="1:4" ht="70.150000000000006" customHeight="1">
      <c r="A7" s="115"/>
      <c r="B7" s="115"/>
      <c r="C7" s="115"/>
      <c r="D7" s="2"/>
    </row>
    <row r="8" spans="1:4" ht="24" thickBot="1">
      <c r="A8" s="2"/>
      <c r="B8" s="3"/>
      <c r="C8" s="3"/>
      <c r="D8" s="2"/>
    </row>
    <row r="9" spans="1:4">
      <c r="A9" s="4" t="s">
        <v>0</v>
      </c>
      <c r="B9" s="5" t="s">
        <v>1</v>
      </c>
      <c r="C9" s="6" t="s">
        <v>2</v>
      </c>
      <c r="D9" s="7" t="s">
        <v>3</v>
      </c>
    </row>
    <row r="10" spans="1:4" ht="73.150000000000006" customHeight="1">
      <c r="A10" s="8"/>
      <c r="B10" s="9" t="s">
        <v>4</v>
      </c>
      <c r="C10" s="10">
        <v>79494.98</v>
      </c>
      <c r="D10" s="11"/>
    </row>
    <row r="11" spans="1:4" ht="96" customHeight="1">
      <c r="A11" s="12" t="s">
        <v>5</v>
      </c>
      <c r="B11" s="13" t="s">
        <v>6</v>
      </c>
      <c r="C11" s="14">
        <f>C12+C29</f>
        <v>12957346.620000001</v>
      </c>
      <c r="D11" s="15"/>
    </row>
    <row r="12" spans="1:4" ht="110.45" customHeight="1">
      <c r="A12" s="16" t="s">
        <v>7</v>
      </c>
      <c r="B12" s="17" t="s">
        <v>8</v>
      </c>
      <c r="C12" s="18">
        <f>C13+C15+C26</f>
        <v>6901477.3800000008</v>
      </c>
      <c r="D12" s="19"/>
    </row>
    <row r="13" spans="1:4" ht="113.45" customHeight="1">
      <c r="A13" s="20"/>
      <c r="B13" s="21" t="s">
        <v>288</v>
      </c>
      <c r="C13" s="22">
        <f>SUM(C14:C14)</f>
        <v>5717436.8600000003</v>
      </c>
      <c r="D13" s="19"/>
    </row>
    <row r="14" spans="1:4" ht="100.15" customHeight="1">
      <c r="A14" s="23" t="s">
        <v>9</v>
      </c>
      <c r="B14" s="24" t="s">
        <v>297</v>
      </c>
      <c r="C14" s="25">
        <v>5717436.8600000003</v>
      </c>
      <c r="D14" s="26"/>
    </row>
    <row r="15" spans="1:4" ht="75" customHeight="1">
      <c r="A15" s="27"/>
      <c r="B15" s="21" t="s">
        <v>289</v>
      </c>
      <c r="C15" s="28">
        <f>SUM(C16:C25)</f>
        <v>1148111.04</v>
      </c>
      <c r="D15" s="19"/>
    </row>
    <row r="16" spans="1:4" ht="97.15" customHeight="1">
      <c r="A16" s="23" t="s">
        <v>10</v>
      </c>
      <c r="B16" s="24" t="s">
        <v>298</v>
      </c>
      <c r="C16" s="25">
        <v>204909.5</v>
      </c>
      <c r="D16" s="26"/>
    </row>
    <row r="17" spans="1:5" ht="118.15" customHeight="1">
      <c r="A17" s="23" t="s">
        <v>11</v>
      </c>
      <c r="B17" s="24" t="s">
        <v>299</v>
      </c>
      <c r="C17" s="25">
        <v>201753.98</v>
      </c>
      <c r="D17" s="26"/>
    </row>
    <row r="18" spans="1:5" ht="97.15" customHeight="1">
      <c r="A18" s="23" t="s">
        <v>12</v>
      </c>
      <c r="B18" s="24" t="s">
        <v>300</v>
      </c>
      <c r="C18" s="25">
        <v>98053.63</v>
      </c>
      <c r="D18" s="26"/>
    </row>
    <row r="19" spans="1:5" ht="94.5" customHeight="1">
      <c r="A19" s="23" t="s">
        <v>13</v>
      </c>
      <c r="B19" s="24" t="s">
        <v>301</v>
      </c>
      <c r="C19" s="25">
        <v>183385.54</v>
      </c>
      <c r="D19" s="26"/>
    </row>
    <row r="20" spans="1:5" ht="99.75" customHeight="1">
      <c r="A20" s="23" t="s">
        <v>14</v>
      </c>
      <c r="B20" s="24" t="s">
        <v>302</v>
      </c>
      <c r="C20" s="25">
        <v>124094.98</v>
      </c>
      <c r="D20" s="26"/>
    </row>
    <row r="21" spans="1:5" ht="101.25" customHeight="1">
      <c r="A21" s="23" t="s">
        <v>15</v>
      </c>
      <c r="B21" s="24" t="s">
        <v>303</v>
      </c>
      <c r="C21" s="25">
        <v>135321.98000000001</v>
      </c>
      <c r="D21" s="26"/>
    </row>
    <row r="22" spans="1:5" ht="94.5" customHeight="1">
      <c r="A22" s="23" t="s">
        <v>16</v>
      </c>
      <c r="B22" s="24" t="s">
        <v>304</v>
      </c>
      <c r="C22" s="25">
        <v>42582.91</v>
      </c>
      <c r="D22" s="26"/>
    </row>
    <row r="23" spans="1:5" ht="100.5" customHeight="1">
      <c r="A23" s="23" t="s">
        <v>17</v>
      </c>
      <c r="B23" s="24" t="s">
        <v>305</v>
      </c>
      <c r="C23" s="25">
        <v>27004.61</v>
      </c>
      <c r="D23" s="26"/>
    </row>
    <row r="24" spans="1:5" ht="100.5" customHeight="1">
      <c r="A24" s="30" t="s">
        <v>18</v>
      </c>
      <c r="B24" s="24" t="s">
        <v>306</v>
      </c>
      <c r="C24" s="25">
        <v>46867.78</v>
      </c>
      <c r="D24" s="26"/>
    </row>
    <row r="25" spans="1:5" ht="99" customHeight="1">
      <c r="A25" s="30" t="s">
        <v>19</v>
      </c>
      <c r="B25" s="24" t="s">
        <v>307</v>
      </c>
      <c r="C25" s="25">
        <v>84136.13</v>
      </c>
      <c r="D25" s="26"/>
    </row>
    <row r="26" spans="1:5" ht="128.44999999999999" customHeight="1">
      <c r="A26" s="31" t="s">
        <v>20</v>
      </c>
      <c r="B26" s="32" t="s">
        <v>21</v>
      </c>
      <c r="C26" s="33">
        <f>SUM(C27:C28)</f>
        <v>35929.480000000003</v>
      </c>
      <c r="D26" s="34"/>
      <c r="E26" s="35"/>
    </row>
    <row r="27" spans="1:5" ht="239.25" customHeight="1">
      <c r="A27" s="69" t="s">
        <v>22</v>
      </c>
      <c r="B27" s="83" t="s">
        <v>267</v>
      </c>
      <c r="C27" s="36">
        <v>29903.31</v>
      </c>
      <c r="D27" s="70" t="s">
        <v>268</v>
      </c>
      <c r="E27" s="35"/>
    </row>
    <row r="28" spans="1:5" ht="92.25" customHeight="1">
      <c r="A28" s="71" t="s">
        <v>23</v>
      </c>
      <c r="B28" s="83" t="s">
        <v>24</v>
      </c>
      <c r="C28" s="36">
        <v>6026.17</v>
      </c>
      <c r="D28" s="34"/>
      <c r="E28" s="35"/>
    </row>
    <row r="29" spans="1:5" ht="75" customHeight="1">
      <c r="A29" s="16" t="s">
        <v>25</v>
      </c>
      <c r="B29" s="17" t="s">
        <v>26</v>
      </c>
      <c r="C29" s="18">
        <f>C30+C53+C68+C76+C78+C80+C82+C84</f>
        <v>6055869.2400000002</v>
      </c>
      <c r="D29" s="19"/>
    </row>
    <row r="30" spans="1:5" ht="75" customHeight="1">
      <c r="A30" s="20"/>
      <c r="B30" s="21" t="s">
        <v>291</v>
      </c>
      <c r="C30" s="28">
        <f>SUM(C31:C52)</f>
        <v>3959749.6</v>
      </c>
      <c r="D30" s="19"/>
    </row>
    <row r="31" spans="1:5" ht="96" customHeight="1">
      <c r="A31" s="69" t="s">
        <v>27</v>
      </c>
      <c r="B31" s="24" t="s">
        <v>210</v>
      </c>
      <c r="C31" s="25">
        <v>18750</v>
      </c>
      <c r="D31" s="37"/>
      <c r="E31" s="35"/>
    </row>
    <row r="32" spans="1:5" ht="95.25" customHeight="1">
      <c r="A32" s="69" t="s">
        <v>28</v>
      </c>
      <c r="B32" s="24" t="s">
        <v>211</v>
      </c>
      <c r="C32" s="25">
        <v>26400</v>
      </c>
      <c r="D32" s="37"/>
      <c r="E32" s="35"/>
    </row>
    <row r="33" spans="1:6" ht="79.5" customHeight="1">
      <c r="A33" s="69" t="s">
        <v>29</v>
      </c>
      <c r="B33" s="24" t="s">
        <v>219</v>
      </c>
      <c r="C33" s="25">
        <v>328000</v>
      </c>
      <c r="D33" s="37"/>
      <c r="E33" s="35"/>
    </row>
    <row r="34" spans="1:6" ht="81.75" customHeight="1">
      <c r="A34" s="69" t="s">
        <v>30</v>
      </c>
      <c r="B34" s="70" t="s">
        <v>216</v>
      </c>
      <c r="C34" s="25">
        <v>427200</v>
      </c>
      <c r="D34" s="37"/>
      <c r="E34" s="35"/>
    </row>
    <row r="35" spans="1:6" ht="76.5" customHeight="1">
      <c r="A35" s="69" t="s">
        <v>31</v>
      </c>
      <c r="B35" s="24" t="s">
        <v>220</v>
      </c>
      <c r="C35" s="25">
        <v>180000</v>
      </c>
      <c r="D35" s="37"/>
      <c r="E35" s="35"/>
    </row>
    <row r="36" spans="1:6" ht="99.75" customHeight="1">
      <c r="A36" s="69" t="s">
        <v>32</v>
      </c>
      <c r="B36" s="70" t="s">
        <v>33</v>
      </c>
      <c r="C36" s="25">
        <v>419460</v>
      </c>
      <c r="D36" s="70"/>
      <c r="E36" s="35"/>
    </row>
    <row r="37" spans="1:6" ht="98.25" customHeight="1">
      <c r="A37" s="69" t="s">
        <v>34</v>
      </c>
      <c r="B37" s="70" t="s">
        <v>202</v>
      </c>
      <c r="C37" s="25">
        <v>171600</v>
      </c>
      <c r="D37" s="70"/>
      <c r="E37" s="35"/>
    </row>
    <row r="38" spans="1:6" ht="105" customHeight="1">
      <c r="A38" s="69" t="s">
        <v>35</v>
      </c>
      <c r="B38" s="70" t="s">
        <v>212</v>
      </c>
      <c r="C38" s="25">
        <v>20275</v>
      </c>
      <c r="D38" s="37"/>
      <c r="E38" s="35"/>
    </row>
    <row r="39" spans="1:6" ht="82.5" customHeight="1">
      <c r="A39" s="69" t="s">
        <v>36</v>
      </c>
      <c r="B39" s="70" t="s">
        <v>214</v>
      </c>
      <c r="C39" s="25">
        <v>132960</v>
      </c>
      <c r="D39" s="70"/>
      <c r="E39" s="35"/>
    </row>
    <row r="40" spans="1:6" ht="95.25" customHeight="1">
      <c r="A40" s="69" t="s">
        <v>37</v>
      </c>
      <c r="B40" s="70" t="s">
        <v>203</v>
      </c>
      <c r="C40" s="25">
        <v>139800</v>
      </c>
      <c r="D40" s="37"/>
      <c r="E40" s="35"/>
      <c r="F40" s="38"/>
    </row>
    <row r="41" spans="1:6" ht="95.25" customHeight="1">
      <c r="A41" s="69" t="s">
        <v>38</v>
      </c>
      <c r="B41" s="70" t="s">
        <v>204</v>
      </c>
      <c r="C41" s="25">
        <v>115800</v>
      </c>
      <c r="D41" s="37"/>
      <c r="E41" s="35"/>
      <c r="F41" s="38"/>
    </row>
    <row r="42" spans="1:6" ht="95.25" customHeight="1">
      <c r="A42" s="69" t="s">
        <v>39</v>
      </c>
      <c r="B42" s="70" t="s">
        <v>205</v>
      </c>
      <c r="C42" s="25">
        <v>145800</v>
      </c>
      <c r="D42" s="37"/>
      <c r="E42" s="35"/>
      <c r="F42" s="38"/>
    </row>
    <row r="43" spans="1:6" ht="78" customHeight="1">
      <c r="A43" s="69" t="s">
        <v>40</v>
      </c>
      <c r="B43" s="70" t="s">
        <v>206</v>
      </c>
      <c r="C43" s="25">
        <v>54600</v>
      </c>
      <c r="D43" s="37"/>
      <c r="E43" s="35"/>
      <c r="F43" s="38"/>
    </row>
    <row r="44" spans="1:6" ht="78" customHeight="1">
      <c r="A44" s="69" t="s">
        <v>221</v>
      </c>
      <c r="B44" s="70" t="s">
        <v>213</v>
      </c>
      <c r="C44" s="25">
        <v>8150</v>
      </c>
      <c r="D44" s="37"/>
      <c r="E44" s="35"/>
      <c r="F44" s="38"/>
    </row>
    <row r="45" spans="1:6" ht="78.75" customHeight="1">
      <c r="A45" s="69" t="s">
        <v>41</v>
      </c>
      <c r="B45" s="70" t="s">
        <v>217</v>
      </c>
      <c r="C45" s="25">
        <v>219150</v>
      </c>
      <c r="D45" s="70"/>
      <c r="E45" s="35"/>
      <c r="F45" s="38"/>
    </row>
    <row r="46" spans="1:6" ht="100.15" customHeight="1">
      <c r="A46" s="69" t="s">
        <v>42</v>
      </c>
      <c r="B46" s="70" t="s">
        <v>207</v>
      </c>
      <c r="C46" s="25">
        <v>42900</v>
      </c>
      <c r="D46" s="70"/>
      <c r="E46" s="35"/>
    </row>
    <row r="47" spans="1:6" ht="51" customHeight="1">
      <c r="A47" s="69" t="s">
        <v>43</v>
      </c>
      <c r="B47" s="24" t="s">
        <v>44</v>
      </c>
      <c r="C47" s="25">
        <v>5079.6000000000004</v>
      </c>
      <c r="D47" s="37"/>
      <c r="E47" s="35"/>
    </row>
    <row r="48" spans="1:6" ht="75.75" customHeight="1">
      <c r="A48" s="69" t="s">
        <v>45</v>
      </c>
      <c r="B48" s="70" t="s">
        <v>208</v>
      </c>
      <c r="C48" s="25">
        <v>18900</v>
      </c>
      <c r="D48" s="37"/>
      <c r="E48" s="35"/>
    </row>
    <row r="49" spans="1:5" ht="79.5" customHeight="1">
      <c r="A49" s="69" t="s">
        <v>46</v>
      </c>
      <c r="B49" s="70" t="s">
        <v>294</v>
      </c>
      <c r="C49" s="25">
        <v>1259500</v>
      </c>
      <c r="D49" s="37"/>
      <c r="E49" s="35"/>
    </row>
    <row r="50" spans="1:5" ht="88.5" customHeight="1">
      <c r="A50" s="69" t="s">
        <v>47</v>
      </c>
      <c r="B50" s="70" t="s">
        <v>215</v>
      </c>
      <c r="C50" s="25">
        <v>96000</v>
      </c>
      <c r="D50" s="37"/>
      <c r="E50" s="35"/>
    </row>
    <row r="51" spans="1:5" ht="99.75" customHeight="1">
      <c r="A51" s="69" t="s">
        <v>49</v>
      </c>
      <c r="B51" s="70" t="s">
        <v>218</v>
      </c>
      <c r="C51" s="25">
        <v>20225</v>
      </c>
      <c r="D51" s="37"/>
      <c r="E51" s="35"/>
    </row>
    <row r="52" spans="1:5" ht="100.15" customHeight="1">
      <c r="A52" s="69" t="s">
        <v>50</v>
      </c>
      <c r="B52" s="70" t="s">
        <v>209</v>
      </c>
      <c r="C52" s="25">
        <v>109200</v>
      </c>
      <c r="D52" s="37"/>
      <c r="E52" s="35"/>
    </row>
    <row r="53" spans="1:5" ht="75" customHeight="1">
      <c r="A53" s="20"/>
      <c r="B53" s="84" t="s">
        <v>48</v>
      </c>
      <c r="C53" s="28">
        <f>SUM(C54:C67)</f>
        <v>1475069.64</v>
      </c>
      <c r="D53" s="25"/>
      <c r="E53" s="35"/>
    </row>
    <row r="54" spans="1:5" ht="75" customHeight="1">
      <c r="A54" s="69" t="s">
        <v>51</v>
      </c>
      <c r="B54" s="24" t="s">
        <v>225</v>
      </c>
      <c r="C54" s="25">
        <v>107923.2</v>
      </c>
      <c r="D54" s="70"/>
      <c r="E54" s="35"/>
    </row>
    <row r="55" spans="1:5" ht="75" customHeight="1">
      <c r="A55" s="69" t="s">
        <v>53</v>
      </c>
      <c r="B55" s="24" t="s">
        <v>223</v>
      </c>
      <c r="C55" s="25">
        <v>226380</v>
      </c>
      <c r="D55" s="70"/>
      <c r="E55" s="35"/>
    </row>
    <row r="56" spans="1:5" ht="71.25" customHeight="1">
      <c r="A56" s="69" t="s">
        <v>55</v>
      </c>
      <c r="B56" s="24" t="s">
        <v>52</v>
      </c>
      <c r="C56" s="25">
        <v>117072</v>
      </c>
      <c r="D56" s="70"/>
      <c r="E56" s="35"/>
    </row>
    <row r="57" spans="1:5" ht="75.75" customHeight="1">
      <c r="A57" s="69" t="s">
        <v>57</v>
      </c>
      <c r="B57" s="24" t="s">
        <v>54</v>
      </c>
      <c r="C57" s="25">
        <v>47967.48</v>
      </c>
      <c r="D57" s="37"/>
      <c r="E57" s="35"/>
    </row>
    <row r="58" spans="1:5" ht="75" customHeight="1">
      <c r="A58" s="69" t="s">
        <v>59</v>
      </c>
      <c r="B58" s="24" t="s">
        <v>56</v>
      </c>
      <c r="C58" s="25">
        <v>370154.4</v>
      </c>
      <c r="D58" s="70"/>
      <c r="E58" s="35"/>
    </row>
    <row r="59" spans="1:5" ht="71.25" customHeight="1">
      <c r="A59" s="69" t="s">
        <v>60</v>
      </c>
      <c r="B59" s="24" t="s">
        <v>58</v>
      </c>
      <c r="C59" s="25">
        <v>63084</v>
      </c>
      <c r="D59" s="37"/>
      <c r="E59" s="35"/>
    </row>
    <row r="60" spans="1:5" ht="57.75" customHeight="1">
      <c r="A60" s="69" t="s">
        <v>62</v>
      </c>
      <c r="B60" s="24" t="s">
        <v>227</v>
      </c>
      <c r="C60" s="25">
        <v>10500</v>
      </c>
      <c r="D60" s="70"/>
      <c r="E60" s="35"/>
    </row>
    <row r="61" spans="1:5" ht="72" customHeight="1">
      <c r="A61" s="69" t="s">
        <v>63</v>
      </c>
      <c r="B61" s="24" t="s">
        <v>61</v>
      </c>
      <c r="C61" s="25">
        <v>64680</v>
      </c>
      <c r="D61" s="70"/>
      <c r="E61" s="35"/>
    </row>
    <row r="62" spans="1:5" ht="57.75" customHeight="1">
      <c r="A62" s="69" t="s">
        <v>65</v>
      </c>
      <c r="B62" s="24" t="s">
        <v>226</v>
      </c>
      <c r="C62" s="25">
        <v>1500</v>
      </c>
      <c r="D62" s="70"/>
      <c r="E62" s="35"/>
    </row>
    <row r="63" spans="1:5" ht="79.150000000000006" customHeight="1">
      <c r="A63" s="69" t="s">
        <v>67</v>
      </c>
      <c r="B63" s="24" t="s">
        <v>64</v>
      </c>
      <c r="C63" s="25">
        <v>67082.399999999994</v>
      </c>
      <c r="D63" s="70"/>
      <c r="E63" s="35"/>
    </row>
    <row r="64" spans="1:5" ht="79.150000000000006" customHeight="1">
      <c r="A64" s="69" t="s">
        <v>68</v>
      </c>
      <c r="B64" s="24" t="s">
        <v>66</v>
      </c>
      <c r="C64" s="25">
        <v>229281.36</v>
      </c>
      <c r="D64" s="70"/>
      <c r="E64" s="35"/>
    </row>
    <row r="65" spans="1:6" ht="79.150000000000006" customHeight="1">
      <c r="A65" s="69" t="s">
        <v>69</v>
      </c>
      <c r="B65" s="24" t="s">
        <v>222</v>
      </c>
      <c r="C65" s="25">
        <v>60060</v>
      </c>
      <c r="D65" s="70"/>
      <c r="E65" s="35"/>
    </row>
    <row r="66" spans="1:6" ht="79.150000000000006" customHeight="1">
      <c r="A66" s="69" t="s">
        <v>71</v>
      </c>
      <c r="B66" s="24" t="s">
        <v>70</v>
      </c>
      <c r="C66" s="25">
        <v>50400</v>
      </c>
      <c r="D66" s="70"/>
      <c r="E66" s="35"/>
    </row>
    <row r="67" spans="1:6" ht="62.25" customHeight="1">
      <c r="A67" s="69" t="s">
        <v>73</v>
      </c>
      <c r="B67" s="24" t="s">
        <v>224</v>
      </c>
      <c r="C67" s="25">
        <v>58984.800000000003</v>
      </c>
      <c r="D67" s="70"/>
      <c r="E67" s="35"/>
    </row>
    <row r="68" spans="1:6" ht="75" customHeight="1">
      <c r="A68" s="20"/>
      <c r="B68" s="85" t="s">
        <v>72</v>
      </c>
      <c r="C68" s="28">
        <f>SUM(C69:C75)</f>
        <v>252900</v>
      </c>
      <c r="D68" s="25"/>
      <c r="E68" s="35"/>
    </row>
    <row r="69" spans="1:6" ht="62.25" customHeight="1">
      <c r="A69" s="69" t="s">
        <v>73</v>
      </c>
      <c r="B69" s="70" t="s">
        <v>232</v>
      </c>
      <c r="C69" s="25">
        <v>36000</v>
      </c>
      <c r="D69" s="70"/>
      <c r="E69" s="35"/>
    </row>
    <row r="70" spans="1:6" ht="52.5" customHeight="1">
      <c r="A70" s="69" t="s">
        <v>74</v>
      </c>
      <c r="B70" s="70" t="s">
        <v>228</v>
      </c>
      <c r="C70" s="25">
        <v>36000</v>
      </c>
      <c r="D70" s="70"/>
      <c r="E70" s="35"/>
    </row>
    <row r="71" spans="1:6" ht="73.5" customHeight="1">
      <c r="A71" s="69" t="s">
        <v>75</v>
      </c>
      <c r="B71" s="70" t="s">
        <v>229</v>
      </c>
      <c r="C71" s="25">
        <v>36000</v>
      </c>
      <c r="D71" s="70"/>
      <c r="E71" s="35"/>
    </row>
    <row r="72" spans="1:6" ht="54" customHeight="1">
      <c r="A72" s="71" t="s">
        <v>76</v>
      </c>
      <c r="B72" s="70" t="s">
        <v>231</v>
      </c>
      <c r="C72" s="25">
        <v>24000</v>
      </c>
      <c r="D72" s="70"/>
      <c r="E72" s="35"/>
    </row>
    <row r="73" spans="1:6" ht="62.25" customHeight="1">
      <c r="A73" s="69" t="s">
        <v>77</v>
      </c>
      <c r="B73" s="70" t="s">
        <v>230</v>
      </c>
      <c r="C73" s="25">
        <v>48000</v>
      </c>
      <c r="D73" s="70"/>
      <c r="E73" s="35"/>
    </row>
    <row r="74" spans="1:6" ht="75" customHeight="1">
      <c r="A74" s="69" t="s">
        <v>78</v>
      </c>
      <c r="B74" s="70" t="s">
        <v>270</v>
      </c>
      <c r="C74" s="25">
        <v>24900</v>
      </c>
      <c r="D74" s="70"/>
      <c r="E74" s="35"/>
      <c r="F74" s="38"/>
    </row>
    <row r="75" spans="1:6" ht="65.25" customHeight="1">
      <c r="A75" s="69" t="s">
        <v>79</v>
      </c>
      <c r="B75" s="24" t="s">
        <v>233</v>
      </c>
      <c r="C75" s="25">
        <v>48000</v>
      </c>
      <c r="D75" s="70"/>
      <c r="E75" s="35"/>
    </row>
    <row r="76" spans="1:6" ht="75" customHeight="1">
      <c r="A76" s="20"/>
      <c r="B76" s="84" t="s">
        <v>80</v>
      </c>
      <c r="C76" s="28">
        <f>C77</f>
        <v>66000</v>
      </c>
      <c r="D76" s="25"/>
    </row>
    <row r="77" spans="1:6" ht="75" customHeight="1">
      <c r="A77" s="71" t="s">
        <v>81</v>
      </c>
      <c r="B77" s="70" t="s">
        <v>82</v>
      </c>
      <c r="C77" s="25">
        <v>66000</v>
      </c>
      <c r="D77" s="37"/>
    </row>
    <row r="78" spans="1:6" ht="75" customHeight="1">
      <c r="A78" s="20"/>
      <c r="B78" s="84" t="s">
        <v>83</v>
      </c>
      <c r="C78" s="28">
        <f>C79</f>
        <v>109800</v>
      </c>
      <c r="D78" s="25"/>
    </row>
    <row r="79" spans="1:6" ht="75" customHeight="1">
      <c r="A79" s="71" t="s">
        <v>84</v>
      </c>
      <c r="B79" s="70" t="s">
        <v>255</v>
      </c>
      <c r="C79" s="25">
        <v>109800</v>
      </c>
      <c r="D79" s="37"/>
    </row>
    <row r="80" spans="1:6" ht="75" customHeight="1">
      <c r="A80" s="20"/>
      <c r="B80" s="84" t="s">
        <v>85</v>
      </c>
      <c r="C80" s="28">
        <f>C81</f>
        <v>3600</v>
      </c>
      <c r="D80" s="25"/>
    </row>
    <row r="81" spans="1:5" ht="75" customHeight="1">
      <c r="A81" s="71" t="s">
        <v>86</v>
      </c>
      <c r="B81" s="70" t="s">
        <v>87</v>
      </c>
      <c r="C81" s="25">
        <v>3600</v>
      </c>
      <c r="D81" s="37"/>
    </row>
    <row r="82" spans="1:5" ht="75" customHeight="1">
      <c r="A82" s="20"/>
      <c r="B82" s="84" t="s">
        <v>88</v>
      </c>
      <c r="C82" s="28">
        <f>C83</f>
        <v>180000</v>
      </c>
      <c r="D82" s="25"/>
    </row>
    <row r="83" spans="1:5" ht="75" customHeight="1">
      <c r="A83" s="71" t="s">
        <v>89</v>
      </c>
      <c r="B83" s="70" t="s">
        <v>90</v>
      </c>
      <c r="C83" s="25">
        <v>180000</v>
      </c>
      <c r="D83" s="37"/>
    </row>
    <row r="84" spans="1:5" ht="102.6" customHeight="1">
      <c r="A84" s="39" t="s">
        <v>20</v>
      </c>
      <c r="B84" s="40" t="s">
        <v>271</v>
      </c>
      <c r="C84" s="41">
        <f>SUM(C85:C88)</f>
        <v>8750</v>
      </c>
      <c r="D84" s="34"/>
    </row>
    <row r="85" spans="1:5" ht="74.45" customHeight="1">
      <c r="A85" s="71" t="s">
        <v>91</v>
      </c>
      <c r="B85" s="83" t="s">
        <v>273</v>
      </c>
      <c r="C85" s="36">
        <v>2000</v>
      </c>
      <c r="D85" s="37"/>
      <c r="E85" s="35"/>
    </row>
    <row r="86" spans="1:5" ht="74.45" customHeight="1">
      <c r="A86" s="71" t="s">
        <v>92</v>
      </c>
      <c r="B86" s="70" t="s">
        <v>272</v>
      </c>
      <c r="C86" s="36">
        <v>4000</v>
      </c>
      <c r="D86" s="37"/>
      <c r="E86" s="35"/>
    </row>
    <row r="87" spans="1:5" ht="74.45" customHeight="1">
      <c r="A87" s="71" t="s">
        <v>93</v>
      </c>
      <c r="B87" s="70" t="s">
        <v>274</v>
      </c>
      <c r="C87" s="36">
        <v>2000</v>
      </c>
      <c r="D87" s="37"/>
      <c r="E87" s="35"/>
    </row>
    <row r="88" spans="1:5" ht="74.45" customHeight="1">
      <c r="A88" s="71" t="s">
        <v>94</v>
      </c>
      <c r="B88" s="83" t="s">
        <v>275</v>
      </c>
      <c r="C88" s="36">
        <v>750</v>
      </c>
      <c r="D88" s="37"/>
      <c r="E88" s="35"/>
    </row>
    <row r="89" spans="1:5" ht="74.45" customHeight="1">
      <c r="A89" s="42" t="s">
        <v>95</v>
      </c>
      <c r="B89" s="43" t="s">
        <v>96</v>
      </c>
      <c r="C89" s="44">
        <f>C90+C130</f>
        <v>13036841.59546</v>
      </c>
      <c r="D89" s="36"/>
    </row>
    <row r="90" spans="1:5" ht="63.75" customHeight="1">
      <c r="A90" s="45" t="s">
        <v>97</v>
      </c>
      <c r="B90" s="46" t="s">
        <v>98</v>
      </c>
      <c r="C90" s="47">
        <f>C91+C110</f>
        <v>6866133.1754599996</v>
      </c>
      <c r="D90" s="19"/>
    </row>
    <row r="91" spans="1:5" ht="49.5" customHeight="1">
      <c r="A91" s="30" t="s">
        <v>99</v>
      </c>
      <c r="B91" s="48" t="s">
        <v>100</v>
      </c>
      <c r="C91" s="49">
        <f>SUM(C92:C109)</f>
        <v>5332911.57546</v>
      </c>
      <c r="D91" s="25"/>
      <c r="E91" s="35"/>
    </row>
    <row r="92" spans="1:5" ht="60" customHeight="1">
      <c r="A92" s="50" t="s">
        <v>101</v>
      </c>
      <c r="B92" s="81" t="s">
        <v>292</v>
      </c>
      <c r="C92" s="82">
        <v>824520.12</v>
      </c>
      <c r="D92" s="37"/>
      <c r="E92" s="35"/>
    </row>
    <row r="93" spans="1:5" ht="59.25" customHeight="1">
      <c r="A93" s="50" t="s">
        <v>102</v>
      </c>
      <c r="B93" s="81" t="s">
        <v>103</v>
      </c>
      <c r="C93" s="82">
        <f>C92*30.2%</f>
        <v>249005.07623999999</v>
      </c>
      <c r="D93" s="37"/>
      <c r="E93" s="35"/>
    </row>
    <row r="94" spans="1:5" ht="78" customHeight="1">
      <c r="A94" s="50" t="s">
        <v>104</v>
      </c>
      <c r="B94" s="72" t="s">
        <v>293</v>
      </c>
      <c r="C94" s="25">
        <v>304523.09000000003</v>
      </c>
      <c r="D94" s="37"/>
      <c r="E94" s="35"/>
    </row>
    <row r="95" spans="1:5" ht="60.75" customHeight="1">
      <c r="A95" s="50" t="s">
        <v>105</v>
      </c>
      <c r="B95" s="72" t="s">
        <v>106</v>
      </c>
      <c r="C95" s="25">
        <f>C94*30.2%</f>
        <v>91965.973180000001</v>
      </c>
      <c r="D95" s="37"/>
      <c r="E95" s="35"/>
    </row>
    <row r="96" spans="1:5" ht="70.5" customHeight="1">
      <c r="A96" s="50" t="s">
        <v>107</v>
      </c>
      <c r="B96" s="72" t="s">
        <v>278</v>
      </c>
      <c r="C96" s="25">
        <v>550847.87</v>
      </c>
      <c r="D96" s="37"/>
      <c r="E96" s="35"/>
    </row>
    <row r="97" spans="1:7" ht="67.5" customHeight="1">
      <c r="A97" s="50" t="s">
        <v>108</v>
      </c>
      <c r="B97" s="72" t="s">
        <v>109</v>
      </c>
      <c r="C97" s="25">
        <f>C96*30.2%</f>
        <v>166356.05674</v>
      </c>
      <c r="D97" s="37"/>
      <c r="E97" s="35"/>
    </row>
    <row r="98" spans="1:7" ht="65.25" customHeight="1">
      <c r="A98" s="50" t="s">
        <v>110</v>
      </c>
      <c r="B98" s="72" t="s">
        <v>279</v>
      </c>
      <c r="C98" s="25">
        <v>56657.58</v>
      </c>
      <c r="D98" s="37"/>
      <c r="E98" s="35"/>
    </row>
    <row r="99" spans="1:7" ht="62.25" customHeight="1">
      <c r="A99" s="50" t="s">
        <v>111</v>
      </c>
      <c r="B99" s="72" t="s">
        <v>112</v>
      </c>
      <c r="C99" s="25">
        <f>C98*30.2%</f>
        <v>17110.58916</v>
      </c>
      <c r="D99" s="37"/>
      <c r="E99" s="35"/>
    </row>
    <row r="100" spans="1:7" ht="71.25" customHeight="1">
      <c r="A100" s="50" t="s">
        <v>113</v>
      </c>
      <c r="B100" s="72" t="s">
        <v>280</v>
      </c>
      <c r="C100" s="25">
        <v>556822.86</v>
      </c>
      <c r="D100" s="37"/>
      <c r="E100" s="35"/>
    </row>
    <row r="101" spans="1:7" ht="63" customHeight="1">
      <c r="A101" s="50" t="s">
        <v>114</v>
      </c>
      <c r="B101" s="72" t="s">
        <v>115</v>
      </c>
      <c r="C101" s="25">
        <f>C100*30.2%</f>
        <v>168160.50371999998</v>
      </c>
      <c r="D101" s="37"/>
      <c r="E101" s="35"/>
    </row>
    <row r="102" spans="1:7" ht="60" customHeight="1">
      <c r="A102" s="50" t="s">
        <v>116</v>
      </c>
      <c r="B102" s="72" t="s">
        <v>281</v>
      </c>
      <c r="C102" s="25">
        <v>237518.22</v>
      </c>
      <c r="D102" s="37"/>
      <c r="E102" s="35"/>
    </row>
    <row r="103" spans="1:7" ht="50.25" customHeight="1">
      <c r="A103" s="50" t="s">
        <v>117</v>
      </c>
      <c r="B103" s="72" t="s">
        <v>118</v>
      </c>
      <c r="C103" s="25">
        <f>C102*30.2%</f>
        <v>71730.502439999997</v>
      </c>
      <c r="D103" s="37"/>
      <c r="E103" s="35"/>
    </row>
    <row r="104" spans="1:7" ht="56.25" customHeight="1">
      <c r="A104" s="50" t="s">
        <v>119</v>
      </c>
      <c r="B104" s="72" t="s">
        <v>282</v>
      </c>
      <c r="C104" s="25">
        <v>236511.22</v>
      </c>
      <c r="D104" s="37"/>
      <c r="E104" s="35"/>
    </row>
    <row r="105" spans="1:7" ht="52.5" customHeight="1">
      <c r="A105" s="50" t="s">
        <v>120</v>
      </c>
      <c r="B105" s="72" t="s">
        <v>121</v>
      </c>
      <c r="C105" s="25">
        <f>C104*30.2%</f>
        <v>71426.388439999995</v>
      </c>
      <c r="D105" s="37"/>
      <c r="E105" s="35"/>
    </row>
    <row r="106" spans="1:7" ht="82.5" customHeight="1">
      <c r="A106" s="50" t="s">
        <v>122</v>
      </c>
      <c r="B106" s="72" t="s">
        <v>283</v>
      </c>
      <c r="C106" s="25">
        <v>583433.36</v>
      </c>
      <c r="D106" s="37"/>
      <c r="E106" s="35"/>
    </row>
    <row r="107" spans="1:7" ht="60" customHeight="1">
      <c r="A107" s="50" t="s">
        <v>123</v>
      </c>
      <c r="B107" s="72" t="s">
        <v>124</v>
      </c>
      <c r="C107" s="25">
        <f>C106*30.2%</f>
        <v>176196.87471999999</v>
      </c>
      <c r="D107" s="37"/>
      <c r="E107" s="35"/>
    </row>
    <row r="108" spans="1:7" ht="72" customHeight="1">
      <c r="A108" s="50" t="s">
        <v>125</v>
      </c>
      <c r="B108" s="72" t="s">
        <v>284</v>
      </c>
      <c r="C108" s="25">
        <v>745103.91</v>
      </c>
      <c r="D108" s="37"/>
      <c r="E108" s="35"/>
    </row>
    <row r="109" spans="1:7" ht="54.75" customHeight="1">
      <c r="A109" s="50" t="s">
        <v>126</v>
      </c>
      <c r="B109" s="72" t="s">
        <v>127</v>
      </c>
      <c r="C109" s="25">
        <f>C108*30.2%</f>
        <v>225021.38081999999</v>
      </c>
      <c r="D109" s="37"/>
      <c r="E109" s="35"/>
    </row>
    <row r="110" spans="1:7" ht="75" customHeight="1">
      <c r="A110" s="30" t="s">
        <v>128</v>
      </c>
      <c r="B110" s="48" t="s">
        <v>129</v>
      </c>
      <c r="C110" s="47">
        <f>SUM(C111:C129)</f>
        <v>1533221.6</v>
      </c>
      <c r="D110" s="19"/>
    </row>
    <row r="111" spans="1:7" ht="74.25" customHeight="1">
      <c r="A111" s="50" t="s">
        <v>130</v>
      </c>
      <c r="B111" s="72" t="s">
        <v>131</v>
      </c>
      <c r="C111" s="25">
        <v>321500</v>
      </c>
      <c r="D111" s="70" t="s">
        <v>247</v>
      </c>
      <c r="E111" s="51"/>
      <c r="F111" s="38"/>
      <c r="G111" s="35"/>
    </row>
    <row r="112" spans="1:7" ht="43.5" customHeight="1">
      <c r="A112" s="50" t="s">
        <v>132</v>
      </c>
      <c r="B112" s="72" t="s">
        <v>133</v>
      </c>
      <c r="C112" s="25">
        <v>3000</v>
      </c>
      <c r="D112" s="70" t="s">
        <v>20</v>
      </c>
      <c r="E112" s="51"/>
      <c r="F112" s="38"/>
      <c r="G112" s="35"/>
    </row>
    <row r="113" spans="1:12" ht="40.5" customHeight="1">
      <c r="A113" s="50" t="s">
        <v>134</v>
      </c>
      <c r="B113" s="70" t="s">
        <v>135</v>
      </c>
      <c r="C113" s="25">
        <v>4000</v>
      </c>
      <c r="D113" s="70" t="s">
        <v>136</v>
      </c>
      <c r="E113" s="51"/>
      <c r="F113" s="38"/>
      <c r="G113" s="35"/>
    </row>
    <row r="114" spans="1:12" ht="78" customHeight="1">
      <c r="A114" s="50" t="s">
        <v>137</v>
      </c>
      <c r="B114" s="70" t="s">
        <v>138</v>
      </c>
      <c r="C114" s="25">
        <v>300740</v>
      </c>
      <c r="D114" s="70" t="s">
        <v>242</v>
      </c>
      <c r="E114" s="52"/>
      <c r="F114" s="38"/>
      <c r="G114" s="35"/>
    </row>
    <row r="115" spans="1:12" ht="70.5" customHeight="1">
      <c r="A115" s="50" t="s">
        <v>139</v>
      </c>
      <c r="B115" s="70" t="s">
        <v>140</v>
      </c>
      <c r="C115" s="25">
        <v>70000</v>
      </c>
      <c r="D115" s="37" t="s">
        <v>258</v>
      </c>
      <c r="E115" s="52"/>
      <c r="F115" s="38"/>
      <c r="G115" s="53"/>
    </row>
    <row r="116" spans="1:12" ht="92.25" customHeight="1">
      <c r="A116" s="50" t="s">
        <v>141</v>
      </c>
      <c r="B116" s="70" t="s">
        <v>142</v>
      </c>
      <c r="C116" s="25">
        <v>41507.599999999999</v>
      </c>
      <c r="D116" s="37" t="s">
        <v>257</v>
      </c>
      <c r="E116" s="51"/>
      <c r="F116" s="38"/>
      <c r="G116" s="35"/>
    </row>
    <row r="117" spans="1:12" ht="63.75" customHeight="1">
      <c r="A117" s="50" t="s">
        <v>144</v>
      </c>
      <c r="B117" s="70" t="s">
        <v>143</v>
      </c>
      <c r="C117" s="25">
        <v>8500</v>
      </c>
      <c r="D117" s="37" t="s">
        <v>259</v>
      </c>
      <c r="E117" s="51"/>
      <c r="F117" s="38"/>
      <c r="G117" s="35"/>
    </row>
    <row r="118" spans="1:12" ht="77.25" customHeight="1">
      <c r="A118" s="50" t="s">
        <v>146</v>
      </c>
      <c r="B118" s="70" t="s">
        <v>145</v>
      </c>
      <c r="C118" s="25">
        <v>129000</v>
      </c>
      <c r="D118" s="70" t="s">
        <v>261</v>
      </c>
      <c r="E118" s="54"/>
      <c r="F118" s="55"/>
      <c r="G118" s="56"/>
      <c r="H118" s="57"/>
      <c r="I118" s="57"/>
      <c r="J118" s="57"/>
      <c r="K118" s="57"/>
      <c r="L118" s="57"/>
    </row>
    <row r="119" spans="1:12" ht="76.5" customHeight="1">
      <c r="A119" s="50" t="s">
        <v>149</v>
      </c>
      <c r="B119" s="73" t="s">
        <v>147</v>
      </c>
      <c r="C119" s="25">
        <v>60120</v>
      </c>
      <c r="D119" s="70" t="s">
        <v>148</v>
      </c>
      <c r="E119" s="51"/>
      <c r="F119" s="38"/>
      <c r="G119" s="35"/>
    </row>
    <row r="120" spans="1:12" ht="72" customHeight="1">
      <c r="A120" s="50" t="s">
        <v>152</v>
      </c>
      <c r="B120" s="70" t="s">
        <v>150</v>
      </c>
      <c r="C120" s="25">
        <v>135000</v>
      </c>
      <c r="D120" s="37" t="s">
        <v>151</v>
      </c>
      <c r="E120" s="51"/>
      <c r="F120" s="38"/>
      <c r="G120" s="35"/>
    </row>
    <row r="121" spans="1:12" ht="48.75" customHeight="1">
      <c r="A121" s="50" t="s">
        <v>155</v>
      </c>
      <c r="B121" s="70" t="s">
        <v>153</v>
      </c>
      <c r="C121" s="25">
        <v>40000</v>
      </c>
      <c r="D121" s="70" t="s">
        <v>154</v>
      </c>
      <c r="E121" s="58"/>
      <c r="F121" s="38"/>
      <c r="G121" s="35"/>
    </row>
    <row r="122" spans="1:12" ht="54" customHeight="1">
      <c r="A122" s="50" t="s">
        <v>157</v>
      </c>
      <c r="B122" s="70" t="s">
        <v>156</v>
      </c>
      <c r="C122" s="25">
        <v>40000</v>
      </c>
      <c r="D122" s="70" t="s">
        <v>246</v>
      </c>
      <c r="E122" s="58"/>
      <c r="F122" s="38"/>
      <c r="G122" s="35"/>
    </row>
    <row r="123" spans="1:12" ht="54" customHeight="1">
      <c r="A123" s="50" t="s">
        <v>158</v>
      </c>
      <c r="B123" s="70" t="s">
        <v>245</v>
      </c>
      <c r="C123" s="25">
        <v>24654</v>
      </c>
      <c r="D123" s="70" t="s">
        <v>260</v>
      </c>
      <c r="E123" s="58"/>
      <c r="F123" s="38"/>
      <c r="G123" s="35"/>
    </row>
    <row r="124" spans="1:12" ht="52.5" customHeight="1">
      <c r="A124" s="50" t="s">
        <v>262</v>
      </c>
      <c r="B124" s="70" t="s">
        <v>241</v>
      </c>
      <c r="C124" s="25">
        <v>25000</v>
      </c>
      <c r="D124" s="70" t="s">
        <v>234</v>
      </c>
      <c r="E124" s="58"/>
      <c r="F124" s="38"/>
      <c r="G124" s="35"/>
    </row>
    <row r="125" spans="1:12" ht="54.75" customHeight="1">
      <c r="A125" s="50" t="s">
        <v>160</v>
      </c>
      <c r="B125" s="70" t="s">
        <v>159</v>
      </c>
      <c r="C125" s="25">
        <v>20000</v>
      </c>
      <c r="D125" s="74" t="s">
        <v>243</v>
      </c>
      <c r="E125" s="59"/>
      <c r="F125" s="38"/>
      <c r="G125" s="35"/>
    </row>
    <row r="126" spans="1:12" ht="42.75" customHeight="1">
      <c r="A126" s="50" t="s">
        <v>163</v>
      </c>
      <c r="B126" s="75" t="s">
        <v>161</v>
      </c>
      <c r="C126" s="25">
        <v>4200</v>
      </c>
      <c r="D126" s="70" t="s">
        <v>162</v>
      </c>
      <c r="E126" s="52"/>
      <c r="F126" s="38"/>
      <c r="G126" s="35"/>
    </row>
    <row r="127" spans="1:12" ht="51" customHeight="1">
      <c r="A127" s="50" t="s">
        <v>165</v>
      </c>
      <c r="B127" s="70" t="s">
        <v>164</v>
      </c>
      <c r="C127" s="25">
        <v>66000</v>
      </c>
      <c r="D127" s="70" t="s">
        <v>235</v>
      </c>
      <c r="E127" s="51"/>
      <c r="F127" s="38"/>
      <c r="G127" s="35"/>
    </row>
    <row r="128" spans="1:12" ht="41.25" customHeight="1">
      <c r="A128" s="50" t="s">
        <v>167</v>
      </c>
      <c r="B128" s="70" t="s">
        <v>166</v>
      </c>
      <c r="C128" s="25">
        <v>40000</v>
      </c>
      <c r="D128" s="70"/>
      <c r="E128" s="51"/>
      <c r="F128" s="38"/>
      <c r="G128" s="35"/>
    </row>
    <row r="129" spans="1:7" ht="63.75" customHeight="1">
      <c r="A129" s="50" t="s">
        <v>263</v>
      </c>
      <c r="B129" s="70" t="s">
        <v>168</v>
      </c>
      <c r="C129" s="25">
        <v>200000</v>
      </c>
      <c r="D129" s="70"/>
      <c r="E129" s="51"/>
      <c r="F129" s="38"/>
      <c r="G129" s="35"/>
    </row>
    <row r="130" spans="1:7" ht="79.900000000000006" customHeight="1">
      <c r="A130" s="60" t="s">
        <v>169</v>
      </c>
      <c r="B130" s="61" t="s">
        <v>286</v>
      </c>
      <c r="C130" s="62">
        <f>SUM(C131:C149)</f>
        <v>6170708.4199999999</v>
      </c>
      <c r="D130" s="63"/>
      <c r="E130" s="57">
        <f>C11+C10-C90</f>
        <v>6170708.4245400019</v>
      </c>
      <c r="F130" s="38"/>
      <c r="G130" s="56">
        <f>C130-E130</f>
        <v>-4.5400019735097885E-3</v>
      </c>
    </row>
    <row r="131" spans="1:7" ht="76.5" customHeight="1">
      <c r="A131" s="69" t="s">
        <v>170</v>
      </c>
      <c r="B131" s="64" t="s">
        <v>171</v>
      </c>
      <c r="C131" s="25">
        <v>430000</v>
      </c>
      <c r="D131" s="70" t="s">
        <v>285</v>
      </c>
      <c r="E131" s="51"/>
      <c r="F131" s="38"/>
      <c r="G131" s="35"/>
    </row>
    <row r="132" spans="1:7" ht="49.5" customHeight="1">
      <c r="A132" s="50" t="s">
        <v>172</v>
      </c>
      <c r="B132" s="64" t="s">
        <v>173</v>
      </c>
      <c r="C132" s="25">
        <v>1498760.42</v>
      </c>
      <c r="D132" s="37"/>
      <c r="E132" s="51"/>
      <c r="F132" s="38"/>
      <c r="G132" s="35"/>
    </row>
    <row r="133" spans="1:7" ht="64.5" customHeight="1">
      <c r="A133" s="50" t="s">
        <v>237</v>
      </c>
      <c r="B133" s="64" t="s">
        <v>174</v>
      </c>
      <c r="C133" s="25">
        <v>60000</v>
      </c>
      <c r="D133" s="37" t="s">
        <v>236</v>
      </c>
      <c r="E133" s="51"/>
      <c r="F133" s="38"/>
      <c r="G133" s="35"/>
    </row>
    <row r="134" spans="1:7" ht="50.25" customHeight="1">
      <c r="A134" s="69" t="s">
        <v>238</v>
      </c>
      <c r="B134" s="70" t="s">
        <v>176</v>
      </c>
      <c r="C134" s="25">
        <v>46872</v>
      </c>
      <c r="D134" s="70" t="s">
        <v>287</v>
      </c>
      <c r="E134" s="51"/>
      <c r="F134" s="38"/>
      <c r="G134" s="35"/>
    </row>
    <row r="135" spans="1:7" ht="48" customHeight="1">
      <c r="A135" s="69" t="s">
        <v>239</v>
      </c>
      <c r="B135" s="70" t="s">
        <v>178</v>
      </c>
      <c r="C135" s="25">
        <v>10000</v>
      </c>
      <c r="D135" s="70"/>
      <c r="E135" s="51"/>
      <c r="F135" s="38"/>
      <c r="G135" s="35"/>
    </row>
    <row r="136" spans="1:7" ht="52.5" customHeight="1">
      <c r="A136" s="69" t="s">
        <v>175</v>
      </c>
      <c r="B136" s="70" t="s">
        <v>180</v>
      </c>
      <c r="C136" s="25">
        <v>24000</v>
      </c>
      <c r="D136" s="70" t="s">
        <v>181</v>
      </c>
      <c r="E136" s="51"/>
      <c r="F136" s="38"/>
      <c r="G136" s="35"/>
    </row>
    <row r="137" spans="1:7" ht="44.45" customHeight="1">
      <c r="A137" s="69" t="s">
        <v>177</v>
      </c>
      <c r="B137" s="70" t="s">
        <v>183</v>
      </c>
      <c r="C137" s="25">
        <v>12000</v>
      </c>
      <c r="D137" s="70" t="s">
        <v>20</v>
      </c>
      <c r="E137" s="51"/>
      <c r="F137" s="38"/>
      <c r="G137" s="35"/>
    </row>
    <row r="138" spans="1:7" ht="44.45" customHeight="1">
      <c r="A138" s="76" t="s">
        <v>179</v>
      </c>
      <c r="B138" s="70" t="s">
        <v>250</v>
      </c>
      <c r="C138" s="25">
        <v>60000</v>
      </c>
      <c r="D138" s="70"/>
      <c r="E138" s="51"/>
      <c r="F138" s="38"/>
      <c r="G138" s="35"/>
    </row>
    <row r="139" spans="1:7" ht="53.25" customHeight="1">
      <c r="A139" s="76" t="s">
        <v>182</v>
      </c>
      <c r="B139" s="70" t="s">
        <v>185</v>
      </c>
      <c r="C139" s="25">
        <v>150000</v>
      </c>
      <c r="D139" s="70" t="s">
        <v>276</v>
      </c>
      <c r="E139" s="51"/>
      <c r="F139" s="38"/>
      <c r="G139" s="35"/>
    </row>
    <row r="140" spans="1:7" ht="59.25" customHeight="1">
      <c r="A140" s="77" t="s">
        <v>184</v>
      </c>
      <c r="B140" s="70" t="s">
        <v>187</v>
      </c>
      <c r="C140" s="25">
        <v>61000</v>
      </c>
      <c r="D140" s="70" t="s">
        <v>277</v>
      </c>
      <c r="E140" s="51"/>
      <c r="F140" s="38"/>
      <c r="G140" s="35"/>
    </row>
    <row r="141" spans="1:7" ht="50.25" customHeight="1">
      <c r="A141" s="76" t="s">
        <v>186</v>
      </c>
      <c r="B141" s="70" t="s">
        <v>166</v>
      </c>
      <c r="C141" s="25">
        <v>40000</v>
      </c>
      <c r="D141" s="78"/>
      <c r="E141" s="51"/>
      <c r="F141" s="38"/>
      <c r="G141" s="35"/>
    </row>
    <row r="142" spans="1:7" ht="44.45" customHeight="1">
      <c r="A142" s="77" t="s">
        <v>188</v>
      </c>
      <c r="B142" s="70" t="s">
        <v>190</v>
      </c>
      <c r="C142" s="25">
        <v>48000</v>
      </c>
      <c r="D142" s="78" t="s">
        <v>240</v>
      </c>
      <c r="E142" s="51"/>
      <c r="F142" s="38"/>
      <c r="G142" s="35"/>
    </row>
    <row r="143" spans="1:7" ht="79.5" customHeight="1">
      <c r="A143" s="77" t="s">
        <v>189</v>
      </c>
      <c r="B143" s="70" t="s">
        <v>244</v>
      </c>
      <c r="C143" s="25">
        <v>100000</v>
      </c>
      <c r="D143" s="78" t="s">
        <v>249</v>
      </c>
      <c r="E143" s="51"/>
      <c r="F143" s="38"/>
      <c r="G143" s="35"/>
    </row>
    <row r="144" spans="1:7" ht="51.75" customHeight="1">
      <c r="A144" s="77" t="s">
        <v>191</v>
      </c>
      <c r="B144" s="70" t="s">
        <v>251</v>
      </c>
      <c r="C144" s="25">
        <v>220680</v>
      </c>
      <c r="D144" s="78" t="s">
        <v>256</v>
      </c>
      <c r="E144" s="51"/>
      <c r="F144" s="38"/>
      <c r="G144" s="35"/>
    </row>
    <row r="145" spans="1:7" ht="50.25" customHeight="1">
      <c r="A145" s="77" t="s">
        <v>192</v>
      </c>
      <c r="B145" s="70" t="s">
        <v>193</v>
      </c>
      <c r="C145" s="25">
        <v>430001.06</v>
      </c>
      <c r="D145" s="78" t="s">
        <v>264</v>
      </c>
      <c r="E145" s="51"/>
      <c r="F145" s="38"/>
      <c r="G145" s="35"/>
    </row>
    <row r="146" spans="1:7" ht="48.6" customHeight="1">
      <c r="A146" s="77" t="s">
        <v>252</v>
      </c>
      <c r="B146" s="70" t="s">
        <v>194</v>
      </c>
      <c r="C146" s="25">
        <v>204845</v>
      </c>
      <c r="D146" s="70" t="s">
        <v>248</v>
      </c>
      <c r="E146" s="52"/>
      <c r="F146" s="38"/>
      <c r="G146" s="35"/>
    </row>
    <row r="147" spans="1:7" ht="48.6" customHeight="1">
      <c r="A147" s="77" t="s">
        <v>253</v>
      </c>
      <c r="B147" s="70" t="s">
        <v>265</v>
      </c>
      <c r="C147" s="25">
        <v>110000</v>
      </c>
      <c r="D147" s="70"/>
      <c r="E147" s="52"/>
      <c r="F147" s="38"/>
      <c r="G147" s="35"/>
    </row>
    <row r="148" spans="1:7" ht="48.6" customHeight="1">
      <c r="A148" s="77" t="s">
        <v>254</v>
      </c>
      <c r="B148" s="70" t="s">
        <v>201</v>
      </c>
      <c r="C148" s="25">
        <v>15000</v>
      </c>
      <c r="D148" s="70"/>
      <c r="E148" s="52"/>
      <c r="F148" s="38"/>
      <c r="G148" s="35"/>
    </row>
    <row r="149" spans="1:7" ht="42" customHeight="1">
      <c r="A149" s="77" t="s">
        <v>266</v>
      </c>
      <c r="B149" s="70" t="s">
        <v>295</v>
      </c>
      <c r="C149" s="79">
        <v>2649549.94</v>
      </c>
      <c r="D149" s="80" t="s">
        <v>20</v>
      </c>
      <c r="E149" s="52"/>
      <c r="F149" s="38"/>
      <c r="G149" s="35"/>
    </row>
    <row r="150" spans="1:7" ht="48.6" customHeight="1">
      <c r="B150" s="65" t="s">
        <v>195</v>
      </c>
      <c r="C150" s="65"/>
      <c r="D150" s="66"/>
      <c r="F150" s="38"/>
      <c r="G150" s="35"/>
    </row>
    <row r="151" spans="1:7" ht="18" customHeight="1">
      <c r="B151" s="116" t="s">
        <v>296</v>
      </c>
      <c r="C151" s="116"/>
      <c r="D151" s="66"/>
      <c r="F151" s="38"/>
      <c r="G151" s="35"/>
    </row>
    <row r="152" spans="1:7" ht="15.75" customHeight="1">
      <c r="B152" s="117"/>
      <c r="C152" s="117"/>
      <c r="D152" s="66"/>
      <c r="F152" s="38"/>
      <c r="G152" s="35"/>
    </row>
    <row r="153" spans="1:7" ht="30" customHeight="1">
      <c r="B153" s="117"/>
      <c r="C153" s="117"/>
      <c r="D153" s="66"/>
      <c r="F153" s="38"/>
      <c r="G153" s="35"/>
    </row>
    <row r="154" spans="1:7" ht="62.25" customHeight="1">
      <c r="B154" s="117"/>
      <c r="C154" s="117"/>
      <c r="D154" s="66"/>
      <c r="F154" s="38"/>
      <c r="G154" s="35"/>
    </row>
    <row r="155" spans="1:7" ht="18" customHeight="1">
      <c r="B155" s="116" t="s">
        <v>290</v>
      </c>
      <c r="C155" s="116"/>
      <c r="D155" s="66"/>
      <c r="F155" s="38"/>
      <c r="G155" s="35"/>
    </row>
    <row r="156" spans="1:7" ht="9" customHeight="1">
      <c r="B156" s="117"/>
      <c r="C156" s="117"/>
      <c r="D156" s="66"/>
      <c r="F156" s="38"/>
      <c r="G156" s="35"/>
    </row>
    <row r="157" spans="1:7" ht="37.5" customHeight="1">
      <c r="B157" s="117"/>
      <c r="C157" s="117"/>
      <c r="D157" s="66"/>
      <c r="F157" s="38"/>
      <c r="G157" s="35"/>
    </row>
    <row r="158" spans="1:7" ht="53.25" customHeight="1">
      <c r="B158" s="117"/>
      <c r="C158" s="117"/>
      <c r="D158" s="66"/>
      <c r="F158" s="38"/>
      <c r="G158" s="35"/>
    </row>
    <row r="159" spans="1:7" ht="53.25" customHeight="1">
      <c r="B159" s="67"/>
      <c r="C159" s="67"/>
      <c r="D159" s="66"/>
    </row>
    <row r="160" spans="1:7" ht="53.25" customHeight="1">
      <c r="B160" s="67"/>
      <c r="C160" s="67"/>
      <c r="D160" s="66"/>
    </row>
    <row r="161" spans="2:4" ht="53.25" customHeight="1">
      <c r="B161" s="67"/>
      <c r="C161" s="67"/>
      <c r="D161" s="66"/>
    </row>
    <row r="162" spans="2:4" ht="53.25" customHeight="1">
      <c r="B162" s="67"/>
      <c r="C162" s="67"/>
      <c r="D162" s="66"/>
    </row>
    <row r="163" spans="2:4" ht="53.25" customHeight="1">
      <c r="B163" s="67"/>
      <c r="C163" s="67"/>
      <c r="D163" s="66"/>
    </row>
    <row r="164" spans="2:4" ht="53.25" customHeight="1">
      <c r="B164" s="67"/>
      <c r="C164" s="67"/>
      <c r="D164" s="66"/>
    </row>
    <row r="165" spans="2:4" ht="53.25" customHeight="1">
      <c r="B165" s="67"/>
      <c r="C165" s="67"/>
      <c r="D165" s="66"/>
    </row>
    <row r="166" spans="2:4" ht="53.25" customHeight="1">
      <c r="B166" s="67"/>
      <c r="C166" s="67"/>
      <c r="D166" s="66"/>
    </row>
    <row r="167" spans="2:4" ht="53.25" customHeight="1">
      <c r="B167" s="67"/>
      <c r="C167" s="67"/>
      <c r="D167" s="66"/>
    </row>
    <row r="168" spans="2:4" ht="53.25" customHeight="1">
      <c r="B168" s="67"/>
      <c r="C168" s="67"/>
      <c r="D168" s="66"/>
    </row>
    <row r="169" spans="2:4" ht="53.25" customHeight="1">
      <c r="B169" s="67"/>
      <c r="C169" s="67"/>
      <c r="D169" s="66"/>
    </row>
    <row r="170" spans="2:4" ht="53.25" customHeight="1">
      <c r="B170" s="67"/>
      <c r="C170" s="67"/>
      <c r="D170" s="66"/>
    </row>
    <row r="171" spans="2:4" ht="53.25" customHeight="1">
      <c r="B171" s="67"/>
      <c r="C171" s="67"/>
      <c r="D171" s="66"/>
    </row>
    <row r="172" spans="2:4" ht="53.25" customHeight="1">
      <c r="B172" s="67"/>
      <c r="C172" s="67"/>
      <c r="D172" s="66"/>
    </row>
    <row r="173" spans="2:4" ht="53.25" customHeight="1">
      <c r="B173" s="67"/>
      <c r="C173" s="67"/>
      <c r="D173" s="66"/>
    </row>
    <row r="174" spans="2:4" ht="53.25" customHeight="1">
      <c r="B174" s="67"/>
      <c r="C174" s="67"/>
      <c r="D174" s="66"/>
    </row>
    <row r="175" spans="2:4" ht="53.25" customHeight="1">
      <c r="B175" s="67"/>
      <c r="C175" s="67"/>
      <c r="D175" s="66"/>
    </row>
    <row r="176" spans="2:4" ht="53.25" customHeight="1">
      <c r="B176" s="67"/>
      <c r="C176" s="67"/>
      <c r="D176" s="66"/>
    </row>
    <row r="177" spans="2:4" ht="53.25" customHeight="1">
      <c r="B177" s="67"/>
      <c r="C177" s="67"/>
      <c r="D177" s="66"/>
    </row>
    <row r="178" spans="2:4" ht="53.25" customHeight="1">
      <c r="B178" s="67"/>
      <c r="C178" s="67"/>
      <c r="D178" s="66"/>
    </row>
    <row r="179" spans="2:4" ht="53.25" customHeight="1">
      <c r="B179" s="67"/>
      <c r="C179" s="67"/>
      <c r="D179" s="66"/>
    </row>
    <row r="180" spans="2:4" ht="53.25" customHeight="1">
      <c r="B180" s="67"/>
      <c r="C180" s="67"/>
      <c r="D180" s="66"/>
    </row>
    <row r="181" spans="2:4" ht="53.25" customHeight="1">
      <c r="B181" s="67"/>
      <c r="C181" s="67"/>
      <c r="D181" s="66"/>
    </row>
    <row r="182" spans="2:4" ht="53.25" customHeight="1">
      <c r="B182" s="67"/>
      <c r="C182" s="67"/>
      <c r="D182" s="66"/>
    </row>
    <row r="183" spans="2:4" ht="53.25" customHeight="1">
      <c r="B183" s="67"/>
      <c r="C183" s="67"/>
      <c r="D183" s="66"/>
    </row>
    <row r="184" spans="2:4" ht="53.25" customHeight="1">
      <c r="B184" s="67"/>
      <c r="C184" s="67"/>
      <c r="D184" s="66"/>
    </row>
    <row r="185" spans="2:4" ht="53.25" customHeight="1">
      <c r="B185" s="67"/>
      <c r="C185" s="67"/>
      <c r="D185" s="66"/>
    </row>
    <row r="186" spans="2:4" ht="53.25" customHeight="1">
      <c r="B186" s="67"/>
      <c r="C186" s="67"/>
      <c r="D186" s="66"/>
    </row>
    <row r="187" spans="2:4" ht="53.25" customHeight="1">
      <c r="B187" s="67"/>
      <c r="C187" s="67"/>
      <c r="D187" s="66"/>
    </row>
    <row r="188" spans="2:4" ht="53.25" customHeight="1">
      <c r="B188" s="67"/>
      <c r="C188" s="67"/>
      <c r="D188" s="66"/>
    </row>
    <row r="191" spans="2:4" ht="26.25">
      <c r="B191" s="68"/>
    </row>
  </sheetData>
  <mergeCells count="8">
    <mergeCell ref="A6:C7"/>
    <mergeCell ref="B151:C154"/>
    <mergeCell ref="B155:C158"/>
    <mergeCell ref="C1:D1"/>
    <mergeCell ref="C2:D2"/>
    <mergeCell ref="C3:D3"/>
    <mergeCell ref="C4:D4"/>
    <mergeCell ref="C5:D5"/>
  </mergeCells>
  <pageMargins left="0.70866141732283472" right="0" top="0.19685039370078741" bottom="0" header="0.31496062992125984" footer="0.31496062992125984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7"/>
  <sheetViews>
    <sheetView topLeftCell="A4" zoomScale="70" zoomScaleNormal="70" workbookViewId="0">
      <selection activeCell="D3" sqref="D3"/>
    </sheetView>
  </sheetViews>
  <sheetFormatPr defaultRowHeight="15"/>
  <cols>
    <col min="1" max="1" width="10.7109375" bestFit="1" customWidth="1"/>
    <col min="2" max="2" width="60.42578125" customWidth="1"/>
    <col min="3" max="3" width="25.28515625" customWidth="1"/>
    <col min="4" max="4" width="48.5703125" customWidth="1"/>
    <col min="5" max="5" width="19.7109375" bestFit="1" customWidth="1"/>
    <col min="6" max="6" width="14" bestFit="1" customWidth="1"/>
  </cols>
  <sheetData>
    <row r="2" spans="1:6" ht="23.25">
      <c r="A2" s="115" t="s">
        <v>308</v>
      </c>
      <c r="B2" s="115"/>
      <c r="C2" s="115"/>
      <c r="D2" s="87"/>
      <c r="E2" s="52"/>
      <c r="F2" s="88"/>
    </row>
    <row r="3" spans="1:6" ht="99.75" customHeight="1">
      <c r="A3" s="115"/>
      <c r="B3" s="115"/>
      <c r="C3" s="115"/>
      <c r="D3" s="87"/>
      <c r="E3" s="52"/>
      <c r="F3" s="88"/>
    </row>
    <row r="4" spans="1:6" ht="24" thickBot="1">
      <c r="A4" s="86"/>
      <c r="B4" s="86"/>
      <c r="C4" s="86"/>
      <c r="D4" s="87"/>
      <c r="E4" s="52"/>
      <c r="F4" s="88"/>
    </row>
    <row r="5" spans="1:6" ht="45">
      <c r="A5" s="4" t="s">
        <v>0</v>
      </c>
      <c r="B5" s="5" t="s">
        <v>1</v>
      </c>
      <c r="C5" s="6" t="s">
        <v>2</v>
      </c>
      <c r="D5" s="89" t="s">
        <v>3</v>
      </c>
      <c r="E5" s="11"/>
      <c r="F5" s="11"/>
    </row>
    <row r="6" spans="1:6" ht="23.25">
      <c r="A6" s="90"/>
      <c r="B6" s="9" t="s">
        <v>309</v>
      </c>
      <c r="C6" s="91">
        <v>13294996.76</v>
      </c>
      <c r="D6" s="92"/>
      <c r="E6" s="11" t="s">
        <v>310</v>
      </c>
      <c r="F6" s="11" t="s">
        <v>311</v>
      </c>
    </row>
    <row r="7" spans="1:6" ht="90">
      <c r="A7" s="93" t="s">
        <v>5</v>
      </c>
      <c r="B7" s="94" t="s">
        <v>312</v>
      </c>
      <c r="C7" s="95">
        <f>C8+C10+C22+C24+C26</f>
        <v>2729541.2199999997</v>
      </c>
      <c r="D7" s="96"/>
      <c r="E7" s="95">
        <f>R7+Q7+P7+O7+N7+M7+L7+K7+J7+I7+H7+G7</f>
        <v>0</v>
      </c>
      <c r="F7" s="97">
        <f>C7-E7</f>
        <v>2729541.2199999997</v>
      </c>
    </row>
    <row r="8" spans="1:6" ht="67.5">
      <c r="A8" s="98" t="s">
        <v>7</v>
      </c>
      <c r="B8" s="21" t="s">
        <v>313</v>
      </c>
      <c r="C8" s="99">
        <f>C9</f>
        <v>2044892.52</v>
      </c>
      <c r="D8" s="100"/>
      <c r="E8" s="101">
        <f>R8+Q8+P8+O8+N8+M8+L8+K8+J8+I8+H8+G8</f>
        <v>0</v>
      </c>
      <c r="F8" s="97">
        <f t="shared" ref="F8:F27" si="0">C8-E8</f>
        <v>2044892.52</v>
      </c>
    </row>
    <row r="9" spans="1:6" ht="139.5">
      <c r="A9" s="102" t="s">
        <v>9</v>
      </c>
      <c r="B9" s="24" t="s">
        <v>314</v>
      </c>
      <c r="C9" s="103">
        <v>2044892.52</v>
      </c>
      <c r="D9" s="104"/>
      <c r="E9" s="105">
        <f t="shared" ref="E9:E27" si="1">R9+Q9+P9+O9+N9+M9+L9+K9+J9+I9+H9+G9</f>
        <v>0</v>
      </c>
      <c r="F9" s="97">
        <f t="shared" si="0"/>
        <v>2044892.52</v>
      </c>
    </row>
    <row r="10" spans="1:6" ht="90">
      <c r="A10" s="98" t="s">
        <v>25</v>
      </c>
      <c r="B10" s="21" t="s">
        <v>315</v>
      </c>
      <c r="C10" s="99">
        <f>SUM(C11:C20)</f>
        <v>422467.14999999997</v>
      </c>
      <c r="D10" s="100"/>
      <c r="E10" s="101">
        <f t="shared" si="1"/>
        <v>0</v>
      </c>
      <c r="F10" s="97">
        <f t="shared" si="0"/>
        <v>422467.14999999997</v>
      </c>
    </row>
    <row r="11" spans="1:6" ht="116.25">
      <c r="A11" s="102" t="s">
        <v>27</v>
      </c>
      <c r="B11" s="24" t="s">
        <v>316</v>
      </c>
      <c r="C11" s="105">
        <v>74546.2</v>
      </c>
      <c r="D11" s="104"/>
      <c r="E11" s="105">
        <f t="shared" si="1"/>
        <v>0</v>
      </c>
      <c r="F11" s="97">
        <f t="shared" si="0"/>
        <v>74546.2</v>
      </c>
    </row>
    <row r="12" spans="1:6" ht="116.25">
      <c r="A12" s="102" t="s">
        <v>28</v>
      </c>
      <c r="B12" s="24" t="s">
        <v>317</v>
      </c>
      <c r="C12" s="105">
        <v>73398.22</v>
      </c>
      <c r="D12" s="104"/>
      <c r="E12" s="105">
        <f t="shared" si="1"/>
        <v>0</v>
      </c>
      <c r="F12" s="97">
        <f t="shared" si="0"/>
        <v>73398.22</v>
      </c>
    </row>
    <row r="13" spans="1:6" ht="116.25">
      <c r="A13" s="102" t="s">
        <v>29</v>
      </c>
      <c r="B13" s="24" t="s">
        <v>318</v>
      </c>
      <c r="C13" s="105">
        <v>35671.97</v>
      </c>
      <c r="D13" s="104"/>
      <c r="E13" s="105">
        <f t="shared" si="1"/>
        <v>0</v>
      </c>
      <c r="F13" s="97">
        <f t="shared" si="0"/>
        <v>35671.97</v>
      </c>
    </row>
    <row r="14" spans="1:6" ht="116.25">
      <c r="A14" s="102" t="s">
        <v>30</v>
      </c>
      <c r="B14" s="24" t="s">
        <v>319</v>
      </c>
      <c r="C14" s="105">
        <v>66715.759999999995</v>
      </c>
      <c r="D14" s="104"/>
      <c r="E14" s="105">
        <f t="shared" si="1"/>
        <v>0</v>
      </c>
      <c r="F14" s="97">
        <f t="shared" si="0"/>
        <v>66715.759999999995</v>
      </c>
    </row>
    <row r="15" spans="1:6" ht="116.25">
      <c r="A15" s="102" t="s">
        <v>31</v>
      </c>
      <c r="B15" s="24" t="s">
        <v>320</v>
      </c>
      <c r="C15" s="105">
        <v>45145.82</v>
      </c>
      <c r="D15" s="104"/>
      <c r="E15" s="105">
        <f t="shared" si="1"/>
        <v>0</v>
      </c>
      <c r="F15" s="97">
        <f t="shared" si="0"/>
        <v>45145.82</v>
      </c>
    </row>
    <row r="16" spans="1:6" ht="116.25">
      <c r="A16" s="102" t="s">
        <v>32</v>
      </c>
      <c r="B16" s="24" t="s">
        <v>321</v>
      </c>
      <c r="C16" s="105">
        <v>49230.22</v>
      </c>
      <c r="D16" s="104"/>
      <c r="E16" s="105">
        <f t="shared" si="1"/>
        <v>0</v>
      </c>
      <c r="F16" s="97">
        <f t="shared" si="0"/>
        <v>49230.22</v>
      </c>
    </row>
    <row r="17" spans="1:6" ht="116.25">
      <c r="A17" s="102" t="s">
        <v>34</v>
      </c>
      <c r="B17" s="24" t="s">
        <v>322</v>
      </c>
      <c r="C17" s="105">
        <v>15491.69</v>
      </c>
      <c r="D17" s="104"/>
      <c r="E17" s="105">
        <f t="shared" si="1"/>
        <v>0</v>
      </c>
      <c r="F17" s="97">
        <f t="shared" si="0"/>
        <v>15491.69</v>
      </c>
    </row>
    <row r="18" spans="1:6" ht="93">
      <c r="A18" s="102" t="s">
        <v>35</v>
      </c>
      <c r="B18" s="24" t="s">
        <v>323</v>
      </c>
      <c r="C18" s="105">
        <v>9824.2900000000009</v>
      </c>
      <c r="D18" s="104"/>
      <c r="E18" s="105">
        <f t="shared" si="1"/>
        <v>0</v>
      </c>
      <c r="F18" s="97">
        <f t="shared" si="0"/>
        <v>9824.2900000000009</v>
      </c>
    </row>
    <row r="19" spans="1:6" ht="116.25">
      <c r="A19" s="102" t="s">
        <v>36</v>
      </c>
      <c r="B19" s="24" t="s">
        <v>324</v>
      </c>
      <c r="C19" s="105">
        <v>30608.77</v>
      </c>
      <c r="D19" s="104"/>
      <c r="E19" s="105">
        <f t="shared" si="1"/>
        <v>0</v>
      </c>
      <c r="F19" s="97">
        <f t="shared" si="0"/>
        <v>30608.77</v>
      </c>
    </row>
    <row r="20" spans="1:6" ht="116.25">
      <c r="A20" s="102" t="s">
        <v>37</v>
      </c>
      <c r="B20" s="24" t="s">
        <v>325</v>
      </c>
      <c r="C20" s="105">
        <v>21834.21</v>
      </c>
      <c r="D20" s="104"/>
      <c r="E20" s="105">
        <f t="shared" si="1"/>
        <v>0</v>
      </c>
      <c r="F20" s="97">
        <f t="shared" si="0"/>
        <v>21834.21</v>
      </c>
    </row>
    <row r="21" spans="1:6" ht="116.25">
      <c r="A21" s="102"/>
      <c r="B21" s="24" t="s">
        <v>326</v>
      </c>
      <c r="C21" s="105">
        <v>17050.52</v>
      </c>
      <c r="D21" s="104"/>
      <c r="E21" s="105">
        <f t="shared" si="1"/>
        <v>0</v>
      </c>
      <c r="F21" s="97">
        <f t="shared" si="0"/>
        <v>17050.52</v>
      </c>
    </row>
    <row r="22" spans="1:6" ht="93">
      <c r="A22" s="98" t="s">
        <v>327</v>
      </c>
      <c r="B22" s="106" t="s">
        <v>328</v>
      </c>
      <c r="C22" s="99">
        <f>SUM(C23:C23)</f>
        <v>9547.67</v>
      </c>
      <c r="D22" s="100"/>
      <c r="E22" s="101">
        <f t="shared" si="1"/>
        <v>0</v>
      </c>
      <c r="F22" s="97">
        <f t="shared" si="0"/>
        <v>9547.67</v>
      </c>
    </row>
    <row r="23" spans="1:6" ht="324">
      <c r="A23" s="102" t="s">
        <v>329</v>
      </c>
      <c r="B23" s="107" t="s">
        <v>267</v>
      </c>
      <c r="C23" s="108">
        <v>9547.67</v>
      </c>
      <c r="D23" s="109" t="s">
        <v>330</v>
      </c>
      <c r="E23" s="105">
        <f t="shared" si="1"/>
        <v>0</v>
      </c>
      <c r="F23" s="97">
        <f t="shared" si="0"/>
        <v>9547.67</v>
      </c>
    </row>
    <row r="24" spans="1:6" ht="93">
      <c r="A24" s="98" t="s">
        <v>331</v>
      </c>
      <c r="B24" s="106" t="s">
        <v>332</v>
      </c>
      <c r="C24" s="99">
        <f>SUM(C25:C25)</f>
        <v>2633.88</v>
      </c>
      <c r="D24" s="110"/>
      <c r="E24" s="101">
        <f t="shared" si="1"/>
        <v>0</v>
      </c>
      <c r="F24" s="97">
        <f t="shared" si="0"/>
        <v>2633.88</v>
      </c>
    </row>
    <row r="25" spans="1:6" ht="93">
      <c r="A25" s="111" t="s">
        <v>333</v>
      </c>
      <c r="B25" s="107" t="s">
        <v>334</v>
      </c>
      <c r="C25" s="105">
        <v>2633.88</v>
      </c>
      <c r="D25" s="109"/>
      <c r="E25" s="105">
        <f t="shared" si="1"/>
        <v>0</v>
      </c>
      <c r="F25" s="97">
        <f t="shared" si="0"/>
        <v>2633.88</v>
      </c>
    </row>
    <row r="26" spans="1:6" ht="46.5">
      <c r="A26" s="111" t="s">
        <v>335</v>
      </c>
      <c r="B26" s="106" t="s">
        <v>336</v>
      </c>
      <c r="C26" s="99">
        <v>250000</v>
      </c>
      <c r="D26" s="112"/>
      <c r="E26" s="105">
        <f t="shared" si="1"/>
        <v>0</v>
      </c>
      <c r="F26" s="97">
        <f t="shared" si="0"/>
        <v>250000</v>
      </c>
    </row>
    <row r="27" spans="1:6" ht="23.25">
      <c r="A27" s="113" t="s">
        <v>337</v>
      </c>
      <c r="B27" s="114" t="s">
        <v>338</v>
      </c>
      <c r="C27" s="114">
        <v>600</v>
      </c>
      <c r="D27" s="100"/>
      <c r="E27" s="101">
        <f t="shared" si="1"/>
        <v>0</v>
      </c>
      <c r="F27" s="97">
        <f t="shared" si="0"/>
        <v>600</v>
      </c>
    </row>
  </sheetData>
  <mergeCells count="1">
    <mergeCell ref="A2:C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2022 тар 16,13</vt:lpstr>
      <vt:lpstr>Смета кап ремонт</vt:lpstr>
      <vt:lpstr>'Смета 2022 тар 16,13'!Область_печати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TSJYut-PK1</cp:lastModifiedBy>
  <cp:lastPrinted>2022-04-20T12:00:52Z</cp:lastPrinted>
  <dcterms:created xsi:type="dcterms:W3CDTF">2021-05-19T07:15:47Z</dcterms:created>
  <dcterms:modified xsi:type="dcterms:W3CDTF">2022-04-20T12:01:57Z</dcterms:modified>
</cp:coreProperties>
</file>