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705" windowWidth="14805" windowHeight="7410"/>
  </bookViews>
  <sheets>
    <sheet name="направление расходования средст" sheetId="6" r:id="rId1"/>
  </sheets>
  <calcPr calcId="125725"/>
</workbook>
</file>

<file path=xl/calcChain.xml><?xml version="1.0" encoding="utf-8"?>
<calcChain xmlns="http://schemas.openxmlformats.org/spreadsheetml/2006/main">
  <c r="C58" i="6"/>
  <c r="D57"/>
  <c r="D53"/>
  <c r="D54"/>
  <c r="D55"/>
  <c r="D56"/>
  <c r="D52"/>
  <c r="D51"/>
  <c r="C25"/>
  <c r="D50" l="1"/>
  <c r="C22"/>
  <c r="C15" s="1"/>
  <c r="D39"/>
  <c r="E39" s="1"/>
  <c r="C39"/>
  <c r="D29"/>
  <c r="E29" s="1"/>
  <c r="C29"/>
  <c r="D25"/>
  <c r="D15" s="1"/>
  <c r="E15" s="1"/>
  <c r="C46" l="1"/>
  <c r="E46"/>
  <c r="D46"/>
  <c r="C59"/>
</calcChain>
</file>

<file path=xl/sharedStrings.xml><?xml version="1.0" encoding="utf-8"?>
<sst xmlns="http://schemas.openxmlformats.org/spreadsheetml/2006/main" count="101" uniqueCount="98">
  <si>
    <t>№ п/п</t>
  </si>
  <si>
    <t>Годовая стоимость (рублей)</t>
  </si>
  <si>
    <t>Месячная стоимость (рублей)</t>
  </si>
  <si>
    <t>Стоимость
на 1 кв. м общ. площади (рублей в месяц)</t>
  </si>
  <si>
    <t>Комментарии</t>
  </si>
  <si>
    <t>1.</t>
  </si>
  <si>
    <t>1.1.</t>
  </si>
  <si>
    <t>1.2.</t>
  </si>
  <si>
    <t>1.3.</t>
  </si>
  <si>
    <t>1.4.</t>
  </si>
  <si>
    <t>1.5.</t>
  </si>
  <si>
    <t>1.6.</t>
  </si>
  <si>
    <t>2.</t>
  </si>
  <si>
    <t>3.</t>
  </si>
  <si>
    <t>ДОХОДНАЯ ЧАСТЬ от  хозяйственной деятельности  ТСЖ "Уют"</t>
  </si>
  <si>
    <t>ДОХОДНАЯ ЧАСТЬ ОТ ХОЗЯЙСТВЕННОЙ ДЕЯТЕЛЬНОСТИ</t>
  </si>
  <si>
    <t>Доходы от возмездного использования общей долевой  собственности подвалов МКД</t>
  </si>
  <si>
    <t>Доходы на основании договоров на возмездной основе (сдача общей долевой собственности в аренду)</t>
  </si>
  <si>
    <t>1.7.</t>
  </si>
  <si>
    <t>1.8.</t>
  </si>
  <si>
    <t>1.10.</t>
  </si>
  <si>
    <t>Доходы от возмездного размещения рекламных конструкций  на фасадах   МКД</t>
  </si>
  <si>
    <t>2.1.</t>
  </si>
  <si>
    <t>Доходы на основании договоров на возмездной основе  на использование частей фасада  дома.</t>
  </si>
  <si>
    <t>2.2.</t>
  </si>
  <si>
    <t>2.3.</t>
  </si>
  <si>
    <t>2.4.</t>
  </si>
  <si>
    <t>2.5.</t>
  </si>
  <si>
    <t>2.6.</t>
  </si>
  <si>
    <t>2.7.</t>
  </si>
  <si>
    <t>2.8.</t>
  </si>
  <si>
    <t>2.9.</t>
  </si>
  <si>
    <t>Доходы от размещения  оборудования  провайдеров в помещениях общей собственности МКД</t>
  </si>
  <si>
    <t>3.1.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</si>
  <si>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Доходы на основании договоров на размещение кабельного  оборудования</t>
  </si>
  <si>
    <t>3.2.</t>
  </si>
  <si>
    <t>3.3.</t>
  </si>
  <si>
    <t>3.4.</t>
  </si>
  <si>
    <t>3.5.</t>
  </si>
  <si>
    <t>Определение направлений использования дохода от  хозяйственной деятельности ТСЖ "Уют"</t>
  </si>
  <si>
    <t>СТАТЬИ РАСХОДОВ</t>
  </si>
  <si>
    <t>уменьшение тарифа
на 1 кв. м общ. площади (рублей в месяц)</t>
  </si>
  <si>
    <t>См. ссылку *  **</t>
  </si>
  <si>
    <t>Материальная помощь сотрудникам ТСЖ"Уют"</t>
  </si>
  <si>
    <t>Итого расходы:</t>
  </si>
  <si>
    <t>Внимание!</t>
  </si>
  <si>
    <t>Аудиторская проверка деятельности ТСЖ</t>
  </si>
  <si>
    <t>3.6.</t>
  </si>
  <si>
    <t>1.11.</t>
  </si>
  <si>
    <t>Договор № 1 от 24.03.2015г.-34483+10414 ( налоги на ФОТ), проверка 2014г.</t>
  </si>
  <si>
    <t>Коммерч. Предложение ООО ТПК "Атлант-НСК"</t>
  </si>
  <si>
    <t>Бетонирование основания металлического забора и ремонт асфальтового покрытия</t>
  </si>
  <si>
    <t>Возмездное использование общей собственности, ООО "АРТ-стройресурс" (2.5 кв.м*450 руб.*12 мес.)  секц.6 +обепечительный платеж 1125 руб.</t>
  </si>
  <si>
    <t>Возмездное использование общей собственности, ООО "Лабиринт.РУ" (45 кв.м*450 руб.*11 мес., с 01.01.2015-30.11.2015гг) оф.№3 секц.6 + обеспечительный платеж 20250 руб. оплачен в декабре 2014года на 2015год</t>
  </si>
  <si>
    <t>Возмездное использование общей собственности: ИП Карпова (19,8 кв.м * 400 руб.* 12 мес., с 01.12.2014 по 30.11.2015гг плюс обеспечительный взнос 7900,00 )оф.№5 секц.6</t>
  </si>
  <si>
    <t>Возмездное использование общей собственности: ООО "Гравировщик НСК"  (40 кв.м * 450 руб.* 11 мес.)оф.№1 секц.6, за декабрь рассчитались в 2014 году,обеспечительный оплачен в 2014году</t>
  </si>
  <si>
    <t>Возмездное использование общей собственности, ООО "Автодозор" ( 97 кв.м * 417 руб. * 12мес.с 01.01.2015 по 31.12.2015гг.,без обеспечительного платежа, обеспечит. Платеж на 2015год оплачен в декабре 2014года в сумме 40500 руб.)</t>
  </si>
  <si>
    <t>Возмездное использование общей собственности,  ООО "Аристос" (327,07 кв.м*217 руб.*2 мес., с 01.04.2015-02.06.2015гг)</t>
  </si>
  <si>
    <t>Возмездное использование общей собственности, ООО "МАККОН" (45кв.м.* 450 руб.* 12 мес., с 01.12.2014-30.11.2015гг, обеспечительный взнос 1 месяц)</t>
  </si>
  <si>
    <t>Возмездное использование общей собственности,  ИП Петрова Е.Н. ( 58 кв.м. * 450 = 26100 рублей, офис 4 секция 6) за период с 05.02.2015-31.12.2015гг</t>
  </si>
  <si>
    <t>Возмездное использование общей собственности, мусорокамер (7шт.* 500 руб * 12 мес.)+42000,00 и  1шт*500 руб. *4 мес.+2000,00</t>
  </si>
  <si>
    <t>Возмездное использование общей собственности, под кладовые (32 шт.* 150 руб * 12 мес.)</t>
  </si>
  <si>
    <t>1.9.</t>
  </si>
  <si>
    <t>1.12.</t>
  </si>
  <si>
    <t>1.13.</t>
  </si>
  <si>
    <t>Доход от возмездного использования размещения рекламной конструкции владельцем ИП Пономарев И.В. (информация "Неокассик", "КУХНИ ИЗ ГЕРМАНИИ" "Villeroy&amp;Вoch" , S= 40,06 * 300 руб * 5 мес., с 01.01.2015-5мес.) =60090,00, S= 40,06 * 700 *6 =  168252 ( с 01.06.2015-30.11.2015гг)</t>
  </si>
  <si>
    <t>Доход от возмездного использования размещения рекламной конструкции владельцем ООО "Армос Сервис" (информация "Samsung Сервис Плаза" , S=11,895м кв * 555 руб. * 12 мес., с 01.12.2014-30.11.2015гг)</t>
  </si>
  <si>
    <t>Доход от возмездного использования размещения рекламной конструкции владельцем ООО "Капитал Голд" (информация "ROSCO SHELLY"), S=14,625 м кв. (долг за период с 01.09.2013г. по 31.03.2015г), мировое соглашение по делу № Ф45-26311/2014г</t>
  </si>
  <si>
    <t>Доход от возмездного использования размещения рекламной конструкции владельцем ООО "МАККОН" (S(165*290)=4.785м2*555руб=2655,67  +  210*290=6,105*700руб=4273,50. Итого 12 мес. с 01.12.2014-30.11.2015гг.</t>
  </si>
  <si>
    <t>Возмездное использование части общего имущества, ОАО "Плюс Банк" (21,606 кв.м * 700 руб. * 12 мес. , с 01.12.2014-30.11.2015гг)</t>
  </si>
  <si>
    <t>Возмездное использование части общего имущества, ОАО "Сбербанк России" (24,5кв.м * 700 руб.* 11 мес., с 01.01.2015-30.11.2015гг)</t>
  </si>
  <si>
    <t>Доход от возмездного использования размещения рекламной конструкции владельцем ООО "Блеск-Вест" (информация "Стоматологическая клиника Блеск", S=7,393 м кв * 700 руб.* 8 мес. = 41400,80; с 15.12.2014г по 31.03.2015г из расчета 7000 руб./мес.= 24500руб.по их письму), долг по претензии  ТСЖ с 04.07.2013г.- 30.09.2014гг. -  54936,00.</t>
  </si>
  <si>
    <t>Возмездное использование части общего имущества, ООО "РСЦ" (5,13 кв.м * 555 руб.* 12 мес., с 01.12.2014-30.11.2015гг)</t>
  </si>
  <si>
    <t>Возмездное использование части общего имущества, ЗАО "Стартелеком-Новосибирск" (1500 руб.* 12  мес., с 01.12.2014-30.11.2015гг)</t>
  </si>
  <si>
    <t>Возмездное использование общей собс-сти:ООО "НИР" (1500 руб.* 11 мес., с 01.01.2015г по 30.11.2015гг)</t>
  </si>
  <si>
    <t>Возмездное использование общей соб-ти: Группа компаний МТС (1500 руб.* 11 мес., с 01.01.2015-30.11.2015гг)</t>
  </si>
  <si>
    <t>Возмездное использование общей соб-ти: ООО "Сибиркие информационные технологии"(1500 руб.* 11 мес., с 01.01.2015-30.11.2015гг)</t>
  </si>
  <si>
    <t>Возмездное использование общей собственности: ООО "Новотелеком" (1500 руб.*11 мес.с 01.02.2015-31.12.2015гг), январь 2015г. Оплачен в декабре 2014года</t>
  </si>
  <si>
    <t>Возмездное использование общей собственности, ООО Ростелеком (500 руб.* 12 мес., с 01.12.2014 г- 30.11.2015г)</t>
  </si>
  <si>
    <t>Итого доходы от хозяйственной деятельности ТСЖ</t>
  </si>
  <si>
    <t>Возмездное использование общей Магия кофе собственности(земельный участок), 10000,00*12= 1200000,00 за период  01.01.2015-31.12.2015г.</t>
  </si>
  <si>
    <t>Коммерческое предложение ООО ПСК Союз</t>
  </si>
  <si>
    <t>Бетонирование основания металлического забора, створов и опор распашных ворот, асфальтирование - 309280 руб.</t>
  </si>
  <si>
    <t>Обустройство мусорной площадки (изготовление  и монтаж ограждения)</t>
  </si>
  <si>
    <t>Модернизация системы вентиляции в подвале, арендуемом ООО "Автодозор"</t>
  </si>
  <si>
    <t>Ремонт в  тамбуре ТСЖ 110000 руб.  21000+117190=138190 ремонт в диспетчерской, Ремонт лестничной клетки 38200</t>
  </si>
  <si>
    <t>Определение направлений использования дохода от хозяйственной деятельности ТСЖ "Уют" на период с 01.01.2015  по 31.12.2015 года</t>
  </si>
  <si>
    <t>Возмездное использование общей собственности, ООО "Мирта" (37 кв.м*450 руб.* 12 мес., с 01.01.2015г по 31.12.2015гг с учетом обеспечительного платежа на 2015г. оф.№2 секц.6</t>
  </si>
  <si>
    <r>
      <t xml:space="preserve">Приложение № </t>
    </r>
    <r>
      <rPr>
        <b/>
        <i/>
        <u/>
        <sz val="18"/>
        <color theme="1"/>
        <rFont val="Calibri"/>
        <family val="2"/>
        <charset val="204"/>
        <scheme val="minor"/>
      </rPr>
      <t>3</t>
    </r>
    <r>
      <rPr>
        <b/>
        <i/>
        <sz val="18"/>
        <color theme="1"/>
        <rFont val="Calibri"/>
        <family val="2"/>
        <charset val="204"/>
        <scheme val="minor"/>
      </rPr>
      <t xml:space="preserve">  к бюллетеню  общего собрания членов ТСЖ "Уют" МКД № 27 по улице Кирова, г.Новосибирска назначенного на "12" мая 2015 года; вопрос № 6 Повестки дня</t>
    </r>
  </si>
  <si>
    <t xml:space="preserve"> </t>
  </si>
  <si>
    <t>Благоустройство  территории двора МКД</t>
  </si>
  <si>
    <t>Возмездное использование общей Инмарко собственности(земельный участок), 15000,00*5 мес.= 75000,00 за период  01.05.2015-30.09.2015г.;12000*3мес. За период с 01.10.2015по 31.12.2015г.</t>
  </si>
  <si>
    <r>
      <rPr>
        <b/>
        <sz val="18"/>
        <color indexed="8"/>
        <rFont val="Arial"/>
        <family val="2"/>
        <charset val="204"/>
      </rPr>
      <t>Уменьшение тарифа на содержание</t>
    </r>
    <r>
      <rPr>
        <sz val="18"/>
        <color indexed="8"/>
        <rFont val="Arial"/>
        <family val="2"/>
        <charset val="204"/>
      </rPr>
      <t>, эксплуатацию общего имущества 12,07          с 01.01.2015 по 31.05.2015   1243985,3                                (тариф 15,0руб.)</t>
    </r>
  </si>
  <si>
    <r>
      <rPr>
        <b/>
        <sz val="18"/>
        <color indexed="8"/>
        <rFont val="Arial"/>
        <family val="2"/>
        <charset val="204"/>
      </rPr>
      <t>Уменьшение тарифа на содержание</t>
    </r>
    <r>
      <rPr>
        <sz val="18"/>
        <color indexed="8"/>
        <rFont val="Arial"/>
        <family val="2"/>
        <charset val="204"/>
      </rPr>
      <t>, эксплуатацию общего имущества 10,11          с 01.06.2015 по 31.12.2015 1464839,0                         (тариф 16,91 руб.)</t>
    </r>
  </si>
  <si>
    <t>* В   случае утверждения общим собранием голосами 2/3 членов ТСЖ направлений  использования доходов от хозяйственной деятельности в соответствии с настоящим приложением № 3  будет действовать тариф  с 01.06.2015г. будет действовать тариф 16,91 руб. / кв.м. на содержание, эксплуатацию  общего имущества МКД  на 2015 год.</t>
  </si>
  <si>
    <t>** В случае не утверждения общим собранием  голосами 2/3 членов ТСЖ направления использования доходов от хозяйственной деятельности будет действовать тариф  27,02 руб. /кв.м. на содержание, эксплуатацию общего имущества МКД на 2015 год. (СМОТРЕТЬ РАСШИФРОВКУ ТАРИФА)</t>
  </si>
  <si>
    <t>Ремонт в  помещении ТСЖ и лестничных пролетов.</t>
  </si>
  <si>
    <t>Доход от возмездного использования размещения рекламной конструкции владельцем ООО "Капитал Голд" (информация "ROSCO SHELLY", S=14,625 м кв * 700 руб.* 19 мес.(с 01.09.2013г-31.03.2015гг), S=11,616*700=8131,20 ( с 01.04.2015г-30.11.2015г)-8 мес.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</si>
</sst>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20"/>
      <name val="Arial"/>
      <family val="2"/>
      <charset val="204"/>
    </font>
    <font>
      <sz val="20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8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indexed="8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sz val="18"/>
      <name val="Tahoma"/>
      <family val="2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18"/>
      <name val="Tahoma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sz val="2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justify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ont="1"/>
    <xf numFmtId="0" fontId="13" fillId="0" borderId="0" xfId="0" applyFont="1" applyAlignment="1">
      <alignment vertical="center"/>
    </xf>
    <xf numFmtId="0" fontId="9" fillId="0" borderId="2" xfId="0" applyFont="1" applyBorder="1"/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4" borderId="7" xfId="0" applyNumberFormat="1" applyFont="1" applyFill="1" applyBorder="1" applyAlignment="1">
      <alignment horizontal="left" vertical="center" wrapText="1"/>
    </xf>
    <xf numFmtId="4" fontId="18" fillId="4" borderId="2" xfId="0" applyNumberFormat="1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vertical="center"/>
    </xf>
    <xf numFmtId="4" fontId="18" fillId="0" borderId="2" xfId="0" applyNumberFormat="1" applyFont="1" applyFill="1" applyBorder="1" applyAlignment="1">
      <alignment vertical="center"/>
    </xf>
    <xf numFmtId="0" fontId="18" fillId="4" borderId="7" xfId="0" applyFont="1" applyFill="1" applyBorder="1" applyAlignment="1">
      <alignment vertical="center" wrapText="1"/>
    </xf>
    <xf numFmtId="4" fontId="17" fillId="4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4" fontId="18" fillId="2" borderId="2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top" wrapText="1"/>
    </xf>
    <xf numFmtId="2" fontId="1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4" fontId="19" fillId="4" borderId="2" xfId="0" applyNumberFormat="1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vertical="center"/>
    </xf>
    <xf numFmtId="0" fontId="16" fillId="4" borderId="7" xfId="0" applyFont="1" applyFill="1" applyBorder="1" applyAlignment="1">
      <alignment horizontal="left" vertical="center" wrapText="1"/>
    </xf>
    <xf numFmtId="4" fontId="16" fillId="4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Border="1" applyAlignment="1">
      <alignment horizontal="right" vertical="center"/>
    </xf>
    <xf numFmtId="4" fontId="16" fillId="4" borderId="2" xfId="0" applyNumberFormat="1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4" fontId="20" fillId="4" borderId="2" xfId="0" applyNumberFormat="1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justify"/>
    </xf>
    <xf numFmtId="0" fontId="14" fillId="0" borderId="8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justify"/>
    </xf>
    <xf numFmtId="0" fontId="0" fillId="0" borderId="0" xfId="0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/>
    </xf>
    <xf numFmtId="4" fontId="23" fillId="2" borderId="2" xfId="0" applyNumberFormat="1" applyFont="1" applyFill="1" applyBorder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 applyAlignment="1"/>
    <xf numFmtId="0" fontId="14" fillId="0" borderId="0" xfId="0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justify" wrapText="1"/>
    </xf>
    <xf numFmtId="0" fontId="2" fillId="3" borderId="6" xfId="0" applyFont="1" applyFill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31" zoomScale="65" zoomScaleNormal="65" workbookViewId="0">
      <selection activeCell="B32" sqref="B32"/>
    </sheetView>
  </sheetViews>
  <sheetFormatPr defaultRowHeight="15"/>
  <cols>
    <col min="1" max="1" width="7.85546875" customWidth="1"/>
    <col min="2" max="2" width="85.28515625" customWidth="1"/>
    <col min="3" max="3" width="24" customWidth="1"/>
    <col min="4" max="4" width="20.140625" customWidth="1"/>
    <col min="5" max="5" width="14.5703125" customWidth="1"/>
    <col min="6" max="6" width="56.5703125" customWidth="1"/>
  </cols>
  <sheetData>
    <row r="1" spans="1:6" ht="170.25" customHeight="1">
      <c r="A1" s="20"/>
      <c r="B1" s="14"/>
      <c r="C1" s="14"/>
      <c r="D1" s="66" t="s">
        <v>88</v>
      </c>
      <c r="E1" s="67"/>
      <c r="F1" s="67"/>
    </row>
    <row r="2" spans="1:6">
      <c r="A2" s="20"/>
      <c r="B2" s="68" t="s">
        <v>86</v>
      </c>
      <c r="C2" s="69"/>
      <c r="D2" s="69"/>
      <c r="E2" s="69"/>
      <c r="F2" s="69"/>
    </row>
    <row r="3" spans="1:6" ht="36.75" customHeight="1">
      <c r="A3" s="20"/>
      <c r="B3" s="70"/>
      <c r="C3" s="70"/>
      <c r="D3" s="70"/>
      <c r="E3" s="70"/>
      <c r="F3" s="70"/>
    </row>
    <row r="4" spans="1:6" ht="23.25">
      <c r="A4" s="20"/>
      <c r="B4" s="71" t="s">
        <v>45</v>
      </c>
      <c r="C4" s="72"/>
      <c r="D4" s="72"/>
      <c r="E4" s="72"/>
      <c r="F4" s="72"/>
    </row>
    <row r="5" spans="1:6" ht="41.25" customHeight="1">
      <c r="A5" s="20"/>
      <c r="B5" s="73" t="s">
        <v>94</v>
      </c>
      <c r="C5" s="73"/>
      <c r="D5" s="73"/>
      <c r="E5" s="73"/>
      <c r="F5" s="73"/>
    </row>
    <row r="6" spans="1:6">
      <c r="A6" s="20"/>
      <c r="B6" s="73"/>
      <c r="C6" s="73"/>
      <c r="D6" s="73"/>
      <c r="E6" s="73"/>
      <c r="F6" s="73"/>
    </row>
    <row r="7" spans="1:6" ht="63.75" customHeight="1">
      <c r="A7" s="20"/>
      <c r="B7" s="74"/>
      <c r="C7" s="74"/>
      <c r="D7" s="74"/>
      <c r="E7" s="74"/>
      <c r="F7" s="74"/>
    </row>
    <row r="8" spans="1:6" ht="15.75">
      <c r="A8" s="17"/>
      <c r="B8" s="75" t="s">
        <v>95</v>
      </c>
      <c r="C8" s="75"/>
      <c r="D8" s="75"/>
      <c r="E8" s="75"/>
      <c r="F8" s="75"/>
    </row>
    <row r="9" spans="1:6" ht="102" customHeight="1">
      <c r="A9" s="17"/>
      <c r="B9" s="75"/>
      <c r="C9" s="75"/>
      <c r="D9" s="75"/>
      <c r="E9" s="75"/>
      <c r="F9" s="75"/>
    </row>
    <row r="10" spans="1:6" ht="15.75">
      <c r="A10" s="17"/>
      <c r="B10" s="17"/>
      <c r="C10" s="17"/>
      <c r="D10" s="17"/>
      <c r="E10" s="17"/>
      <c r="F10" s="17"/>
    </row>
    <row r="11" spans="1:6" ht="15.75">
      <c r="A11" s="17"/>
      <c r="B11" s="17"/>
      <c r="C11" s="17"/>
      <c r="D11" s="17"/>
      <c r="E11" s="17"/>
      <c r="F11" s="17"/>
    </row>
    <row r="12" spans="1:6" ht="15.75">
      <c r="A12" s="18"/>
      <c r="B12" s="18"/>
      <c r="C12" s="18"/>
      <c r="D12" s="18"/>
      <c r="E12" s="19">
        <v>20698.599999999999</v>
      </c>
      <c r="F12" s="18"/>
    </row>
    <row r="13" spans="1:6" ht="26.25" customHeight="1">
      <c r="A13" s="22" t="s">
        <v>0</v>
      </c>
      <c r="B13" s="76" t="s">
        <v>14</v>
      </c>
      <c r="C13" s="77"/>
      <c r="D13" s="77"/>
      <c r="E13" s="77"/>
      <c r="F13" s="78"/>
    </row>
    <row r="14" spans="1:6" ht="213" customHeight="1">
      <c r="A14" s="22"/>
      <c r="B14" s="23" t="s">
        <v>15</v>
      </c>
      <c r="C14" s="24" t="s">
        <v>1</v>
      </c>
      <c r="D14" s="24" t="s">
        <v>2</v>
      </c>
      <c r="E14" s="24" t="s">
        <v>3</v>
      </c>
      <c r="F14" s="25" t="s">
        <v>4</v>
      </c>
    </row>
    <row r="15" spans="1:6" ht="69.75" customHeight="1">
      <c r="A15" s="26" t="s">
        <v>5</v>
      </c>
      <c r="B15" s="27" t="s">
        <v>16</v>
      </c>
      <c r="C15" s="28">
        <f>SUM(C16:C28)</f>
        <v>2251748.38</v>
      </c>
      <c r="D15" s="28">
        <f>SUM(D16:D28)</f>
        <v>255424.19</v>
      </c>
      <c r="E15" s="28">
        <f>D15/E12</f>
        <v>12.340167450938711</v>
      </c>
      <c r="F15" s="24"/>
    </row>
    <row r="16" spans="1:6" ht="123" customHeight="1">
      <c r="A16" s="29" t="s">
        <v>6</v>
      </c>
      <c r="B16" s="30" t="s">
        <v>87</v>
      </c>
      <c r="C16" s="31">
        <v>199800</v>
      </c>
      <c r="D16" s="32">
        <v>16650</v>
      </c>
      <c r="E16" s="33"/>
      <c r="F16" s="79" t="s">
        <v>17</v>
      </c>
    </row>
    <row r="17" spans="1:6" ht="111" customHeight="1">
      <c r="A17" s="29" t="s">
        <v>7</v>
      </c>
      <c r="B17" s="30" t="s">
        <v>52</v>
      </c>
      <c r="C17" s="31">
        <v>13500</v>
      </c>
      <c r="D17" s="32">
        <v>1125</v>
      </c>
      <c r="E17" s="33"/>
      <c r="F17" s="80"/>
    </row>
    <row r="18" spans="1:6" ht="137.25" customHeight="1">
      <c r="A18" s="29" t="s">
        <v>8</v>
      </c>
      <c r="B18" s="30" t="s">
        <v>53</v>
      </c>
      <c r="C18" s="31">
        <v>222750</v>
      </c>
      <c r="D18" s="32">
        <v>20250</v>
      </c>
      <c r="E18" s="33"/>
      <c r="F18" s="80"/>
    </row>
    <row r="19" spans="1:6" ht="108" customHeight="1">
      <c r="A19" s="29" t="s">
        <v>9</v>
      </c>
      <c r="B19" s="34" t="s">
        <v>54</v>
      </c>
      <c r="C19" s="31">
        <v>94800</v>
      </c>
      <c r="D19" s="32">
        <v>7900</v>
      </c>
      <c r="E19" s="33"/>
      <c r="F19" s="80"/>
    </row>
    <row r="20" spans="1:6" ht="128.25" customHeight="1">
      <c r="A20" s="29" t="s">
        <v>10</v>
      </c>
      <c r="B20" s="34" t="s">
        <v>55</v>
      </c>
      <c r="C20" s="35">
        <v>198000</v>
      </c>
      <c r="D20" s="36">
        <v>18000</v>
      </c>
      <c r="E20" s="37"/>
      <c r="F20" s="80"/>
    </row>
    <row r="21" spans="1:6" ht="124.5" customHeight="1">
      <c r="A21" s="29" t="s">
        <v>11</v>
      </c>
      <c r="B21" s="34" t="s">
        <v>56</v>
      </c>
      <c r="C21" s="31">
        <v>486000</v>
      </c>
      <c r="D21" s="32">
        <v>40500</v>
      </c>
      <c r="E21" s="38"/>
      <c r="F21" s="80"/>
    </row>
    <row r="22" spans="1:6" ht="100.5" customHeight="1">
      <c r="A22" s="29" t="s">
        <v>18</v>
      </c>
      <c r="B22" s="30" t="s">
        <v>57</v>
      </c>
      <c r="C22" s="35">
        <f>D22*2</f>
        <v>141948.38</v>
      </c>
      <c r="D22" s="36">
        <v>70974.19</v>
      </c>
      <c r="E22" s="37"/>
      <c r="F22" s="80"/>
    </row>
    <row r="23" spans="1:6" ht="88.5" customHeight="1">
      <c r="A23" s="29" t="s">
        <v>19</v>
      </c>
      <c r="B23" s="30" t="s">
        <v>58</v>
      </c>
      <c r="C23" s="35">
        <v>263250</v>
      </c>
      <c r="D23" s="36">
        <v>20250</v>
      </c>
      <c r="E23" s="37"/>
      <c r="F23" s="80"/>
    </row>
    <row r="24" spans="1:6" ht="90.75" customHeight="1">
      <c r="A24" s="29" t="s">
        <v>62</v>
      </c>
      <c r="B24" s="30" t="s">
        <v>80</v>
      </c>
      <c r="C24" s="35">
        <v>120000</v>
      </c>
      <c r="D24" s="36">
        <v>10000</v>
      </c>
      <c r="E24" s="38"/>
      <c r="F24" s="80"/>
    </row>
    <row r="25" spans="1:6" ht="120" customHeight="1">
      <c r="A25" s="29" t="s">
        <v>20</v>
      </c>
      <c r="B25" s="30" t="s">
        <v>91</v>
      </c>
      <c r="C25" s="35">
        <f>15000*5+12000*3+12000</f>
        <v>123000</v>
      </c>
      <c r="D25" s="36">
        <f>C25/8</f>
        <v>15375</v>
      </c>
      <c r="E25" s="38"/>
      <c r="F25" s="39"/>
    </row>
    <row r="26" spans="1:6" ht="94.5" customHeight="1">
      <c r="A26" s="29" t="s">
        <v>48</v>
      </c>
      <c r="B26" s="30" t="s">
        <v>59</v>
      </c>
      <c r="C26" s="35">
        <v>287100</v>
      </c>
      <c r="D26" s="36">
        <v>26100</v>
      </c>
      <c r="E26" s="38"/>
      <c r="F26" s="39"/>
    </row>
    <row r="27" spans="1:6" ht="88.5" customHeight="1">
      <c r="A27" s="29" t="s">
        <v>63</v>
      </c>
      <c r="B27" s="34" t="s">
        <v>60</v>
      </c>
      <c r="C27" s="31">
        <v>44000</v>
      </c>
      <c r="D27" s="32">
        <v>3500</v>
      </c>
      <c r="E27" s="40"/>
      <c r="F27" s="41"/>
    </row>
    <row r="28" spans="1:6" ht="70.5" customHeight="1">
      <c r="A28" s="29" t="s">
        <v>64</v>
      </c>
      <c r="B28" s="34" t="s">
        <v>61</v>
      </c>
      <c r="C28" s="31">
        <v>57600</v>
      </c>
      <c r="D28" s="32">
        <v>4800</v>
      </c>
      <c r="E28" s="40"/>
      <c r="F28" s="42"/>
    </row>
    <row r="29" spans="1:6" ht="55.5" customHeight="1">
      <c r="A29" s="29" t="s">
        <v>12</v>
      </c>
      <c r="B29" s="43" t="s">
        <v>21</v>
      </c>
      <c r="C29" s="44">
        <f>SUM(C30:C38)</f>
        <v>1306868.6000000001</v>
      </c>
      <c r="D29" s="45">
        <f>SUM(D30:D38)</f>
        <v>107397.39</v>
      </c>
      <c r="E29" s="40">
        <f>D29/E12</f>
        <v>5.1886306320234219</v>
      </c>
      <c r="F29" s="42"/>
    </row>
    <row r="30" spans="1:6" ht="148.5" customHeight="1">
      <c r="A30" s="29" t="s">
        <v>22</v>
      </c>
      <c r="B30" s="46" t="s">
        <v>65</v>
      </c>
      <c r="C30" s="47">
        <v>258342</v>
      </c>
      <c r="D30" s="47">
        <v>23485.64</v>
      </c>
      <c r="E30" s="48"/>
      <c r="F30" s="79" t="s">
        <v>23</v>
      </c>
    </row>
    <row r="31" spans="1:6" ht="126" customHeight="1">
      <c r="A31" s="29" t="s">
        <v>24</v>
      </c>
      <c r="B31" s="46" t="s">
        <v>66</v>
      </c>
      <c r="C31" s="47">
        <v>79220.759999999995</v>
      </c>
      <c r="D31" s="47">
        <v>6601.73</v>
      </c>
      <c r="E31" s="48"/>
      <c r="F31" s="80"/>
    </row>
    <row r="32" spans="1:6" ht="139.5" customHeight="1">
      <c r="A32" s="29" t="s">
        <v>25</v>
      </c>
      <c r="B32" s="46" t="s">
        <v>97</v>
      </c>
      <c r="C32" s="47">
        <v>260142.6</v>
      </c>
      <c r="D32" s="47">
        <v>21678.55</v>
      </c>
      <c r="E32" s="48"/>
      <c r="F32" s="80"/>
    </row>
    <row r="33" spans="1:6" ht="149.25" customHeight="1">
      <c r="A33" s="29" t="s">
        <v>26</v>
      </c>
      <c r="B33" s="46" t="s">
        <v>67</v>
      </c>
      <c r="C33" s="47">
        <v>100872</v>
      </c>
      <c r="D33" s="47">
        <v>8406</v>
      </c>
      <c r="E33" s="48"/>
      <c r="F33" s="80"/>
    </row>
    <row r="34" spans="1:6" ht="133.5" customHeight="1">
      <c r="A34" s="29" t="s">
        <v>27</v>
      </c>
      <c r="B34" s="46" t="s">
        <v>68</v>
      </c>
      <c r="C34" s="47">
        <v>83150.039999999994</v>
      </c>
      <c r="D34" s="49">
        <v>6929.17</v>
      </c>
      <c r="E34" s="50"/>
      <c r="F34" s="80"/>
    </row>
    <row r="35" spans="1:6" ht="85.5" customHeight="1">
      <c r="A35" s="29" t="s">
        <v>28</v>
      </c>
      <c r="B35" s="30" t="s">
        <v>69</v>
      </c>
      <c r="C35" s="35">
        <v>181490.4</v>
      </c>
      <c r="D35" s="36">
        <v>15124.2</v>
      </c>
      <c r="E35" s="50"/>
      <c r="F35" s="80"/>
    </row>
    <row r="36" spans="1:6" ht="75.75" customHeight="1">
      <c r="A36" s="29" t="s">
        <v>29</v>
      </c>
      <c r="B36" s="30" t="s">
        <v>70</v>
      </c>
      <c r="C36" s="35">
        <v>188650</v>
      </c>
      <c r="D36" s="36">
        <v>17150</v>
      </c>
      <c r="E36" s="50"/>
      <c r="F36" s="80"/>
    </row>
    <row r="37" spans="1:6" ht="193.5" customHeight="1">
      <c r="A37" s="29" t="s">
        <v>30</v>
      </c>
      <c r="B37" s="46" t="s">
        <v>71</v>
      </c>
      <c r="C37" s="47">
        <v>120836.8</v>
      </c>
      <c r="D37" s="49">
        <v>5175.1000000000004</v>
      </c>
      <c r="E37" s="50"/>
      <c r="F37" s="81"/>
    </row>
    <row r="38" spans="1:6" ht="113.25" customHeight="1">
      <c r="A38" s="29" t="s">
        <v>31</v>
      </c>
      <c r="B38" s="30" t="s">
        <v>72</v>
      </c>
      <c r="C38" s="35">
        <v>34164</v>
      </c>
      <c r="D38" s="36">
        <v>2847</v>
      </c>
      <c r="E38" s="40"/>
      <c r="F38" s="51"/>
    </row>
    <row r="39" spans="1:6" ht="115.5" customHeight="1">
      <c r="A39" s="29" t="s">
        <v>13</v>
      </c>
      <c r="B39" s="52" t="s">
        <v>32</v>
      </c>
      <c r="C39" s="53">
        <f>SUM(C40:C45)</f>
        <v>90000</v>
      </c>
      <c r="D39" s="54">
        <f>SUM(D40:D45)</f>
        <v>8000</v>
      </c>
      <c r="E39" s="40">
        <f>D39/E12</f>
        <v>0.38649957001922836</v>
      </c>
      <c r="F39" s="55"/>
    </row>
    <row r="40" spans="1:6" ht="101.25" customHeight="1">
      <c r="A40" s="56" t="s">
        <v>33</v>
      </c>
      <c r="B40" s="30" t="s">
        <v>73</v>
      </c>
      <c r="C40" s="35">
        <v>18000</v>
      </c>
      <c r="D40" s="36">
        <v>1500</v>
      </c>
      <c r="E40" s="37"/>
      <c r="F40" s="79" t="s">
        <v>34</v>
      </c>
    </row>
    <row r="41" spans="1:6" ht="84" customHeight="1">
      <c r="A41" s="56" t="s">
        <v>35</v>
      </c>
      <c r="B41" s="34" t="s">
        <v>74</v>
      </c>
      <c r="C41" s="35">
        <v>16500</v>
      </c>
      <c r="D41" s="36">
        <v>1500</v>
      </c>
      <c r="E41" s="37"/>
      <c r="F41" s="80"/>
    </row>
    <row r="42" spans="1:6" ht="81" customHeight="1">
      <c r="A42" s="56" t="s">
        <v>36</v>
      </c>
      <c r="B42" s="34" t="s">
        <v>75</v>
      </c>
      <c r="C42" s="31">
        <v>16500</v>
      </c>
      <c r="D42" s="32">
        <v>1500</v>
      </c>
      <c r="E42" s="38"/>
      <c r="F42" s="80"/>
    </row>
    <row r="43" spans="1:6" ht="96" customHeight="1">
      <c r="A43" s="56" t="s">
        <v>37</v>
      </c>
      <c r="B43" s="34" t="s">
        <v>76</v>
      </c>
      <c r="C43" s="31">
        <v>16500</v>
      </c>
      <c r="D43" s="32">
        <v>1500</v>
      </c>
      <c r="E43" s="38"/>
      <c r="F43" s="80"/>
    </row>
    <row r="44" spans="1:6" ht="92.25" customHeight="1">
      <c r="A44" s="56" t="s">
        <v>38</v>
      </c>
      <c r="B44" s="34" t="s">
        <v>77</v>
      </c>
      <c r="C44" s="31">
        <v>16500</v>
      </c>
      <c r="D44" s="32">
        <v>1500</v>
      </c>
      <c r="E44" s="38"/>
      <c r="F44" s="81"/>
    </row>
    <row r="45" spans="1:6" ht="78.75" customHeight="1">
      <c r="A45" s="56" t="s">
        <v>47</v>
      </c>
      <c r="B45" s="34" t="s">
        <v>78</v>
      </c>
      <c r="C45" s="31">
        <v>6000</v>
      </c>
      <c r="D45" s="32">
        <v>500</v>
      </c>
      <c r="E45" s="40"/>
      <c r="F45" s="57"/>
    </row>
    <row r="46" spans="1:6" ht="50.25" customHeight="1">
      <c r="A46" s="56"/>
      <c r="B46" s="58" t="s">
        <v>79</v>
      </c>
      <c r="C46" s="44">
        <f>C39+C29+C15</f>
        <v>3648616.98</v>
      </c>
      <c r="D46" s="45">
        <f>D39+D29+D15</f>
        <v>370821.58</v>
      </c>
      <c r="E46" s="40">
        <f>E39+E29+E15</f>
        <v>17.915297652981362</v>
      </c>
      <c r="F46" s="59"/>
    </row>
    <row r="47" spans="1:6" ht="26.25">
      <c r="A47" s="2"/>
      <c r="B47" s="3"/>
      <c r="C47" s="4"/>
      <c r="D47" s="4"/>
      <c r="E47" s="5"/>
      <c r="F47" s="6"/>
    </row>
    <row r="48" spans="1:6" ht="26.25">
      <c r="A48" s="2"/>
      <c r="B48" s="82" t="s">
        <v>39</v>
      </c>
      <c r="C48" s="83"/>
      <c r="D48" s="83"/>
      <c r="E48" s="83"/>
      <c r="F48" s="83"/>
    </row>
    <row r="49" spans="1:6" ht="142.5" customHeight="1">
      <c r="A49" s="2"/>
      <c r="B49" s="7" t="s">
        <v>40</v>
      </c>
      <c r="C49" s="1" t="s">
        <v>1</v>
      </c>
      <c r="D49" s="1" t="s">
        <v>2</v>
      </c>
      <c r="E49" s="1" t="s">
        <v>41</v>
      </c>
      <c r="F49" s="1" t="s">
        <v>4</v>
      </c>
    </row>
    <row r="50" spans="1:6" ht="132" customHeight="1">
      <c r="A50" s="2">
        <v>1</v>
      </c>
      <c r="B50" s="64" t="s">
        <v>92</v>
      </c>
      <c r="C50" s="65">
        <v>1243985.3</v>
      </c>
      <c r="D50" s="9">
        <f>C50/12</f>
        <v>103665.44166666667</v>
      </c>
      <c r="E50" s="9">
        <v>12.07</v>
      </c>
      <c r="F50" s="10" t="s">
        <v>42</v>
      </c>
    </row>
    <row r="51" spans="1:6" ht="132" customHeight="1">
      <c r="A51" s="2">
        <v>2</v>
      </c>
      <c r="B51" s="64" t="s">
        <v>93</v>
      </c>
      <c r="C51" s="65">
        <v>1464839</v>
      </c>
      <c r="D51" s="9">
        <f>C51/12</f>
        <v>122069.91666666667</v>
      </c>
      <c r="E51" s="9">
        <v>10.11</v>
      </c>
      <c r="F51" s="10"/>
    </row>
    <row r="52" spans="1:6" ht="64.5" customHeight="1">
      <c r="A52" s="2">
        <v>3</v>
      </c>
      <c r="B52" s="16" t="s">
        <v>83</v>
      </c>
      <c r="C52" s="9">
        <v>98000</v>
      </c>
      <c r="D52" s="9">
        <f>C52/12</f>
        <v>8166.666666666667</v>
      </c>
      <c r="E52" s="12"/>
      <c r="F52" s="13" t="s">
        <v>50</v>
      </c>
    </row>
    <row r="53" spans="1:6" ht="56.25" customHeight="1">
      <c r="A53" s="2">
        <v>4</v>
      </c>
      <c r="B53" s="8" t="s">
        <v>84</v>
      </c>
      <c r="C53" s="9">
        <v>77160</v>
      </c>
      <c r="D53" s="9">
        <f t="shared" ref="D53:D57" si="0">C53/12</f>
        <v>6430</v>
      </c>
      <c r="E53" s="13"/>
      <c r="F53" s="13" t="s">
        <v>81</v>
      </c>
    </row>
    <row r="54" spans="1:6" ht="60" customHeight="1">
      <c r="A54" s="2">
        <v>5</v>
      </c>
      <c r="B54" s="8" t="s">
        <v>51</v>
      </c>
      <c r="C54" s="9">
        <v>309280</v>
      </c>
      <c r="D54" s="9">
        <f t="shared" si="0"/>
        <v>25773.333333333332</v>
      </c>
      <c r="E54" s="12"/>
      <c r="F54" s="12" t="s">
        <v>82</v>
      </c>
    </row>
    <row r="55" spans="1:6" ht="83.25" customHeight="1">
      <c r="A55" s="2">
        <v>6</v>
      </c>
      <c r="B55" s="8" t="s">
        <v>96</v>
      </c>
      <c r="C55" s="9">
        <v>287000</v>
      </c>
      <c r="D55" s="9">
        <f t="shared" si="0"/>
        <v>23916.666666666668</v>
      </c>
      <c r="E55" s="12"/>
      <c r="F55" s="12" t="s">
        <v>85</v>
      </c>
    </row>
    <row r="56" spans="1:6" ht="67.5" customHeight="1">
      <c r="A56" s="2">
        <v>7</v>
      </c>
      <c r="B56" s="15" t="s">
        <v>46</v>
      </c>
      <c r="C56" s="9">
        <v>45000</v>
      </c>
      <c r="D56" s="9">
        <f t="shared" si="0"/>
        <v>3750</v>
      </c>
      <c r="E56" s="12"/>
      <c r="F56" s="12" t="s">
        <v>49</v>
      </c>
    </row>
    <row r="57" spans="1:6" ht="35.25" customHeight="1">
      <c r="A57" s="2">
        <v>8</v>
      </c>
      <c r="B57" s="8" t="s">
        <v>43</v>
      </c>
      <c r="C57" s="9">
        <v>48000</v>
      </c>
      <c r="D57" s="9">
        <f t="shared" si="0"/>
        <v>4000</v>
      </c>
      <c r="E57" s="12"/>
      <c r="F57" s="12"/>
    </row>
    <row r="58" spans="1:6" ht="35.25" customHeight="1">
      <c r="A58" s="2">
        <v>9</v>
      </c>
      <c r="B58" s="8" t="s">
        <v>90</v>
      </c>
      <c r="C58" s="9">
        <f>50000+25352.68</f>
        <v>75352.679999999993</v>
      </c>
      <c r="D58" s="11"/>
      <c r="E58" s="12"/>
      <c r="F58" s="12"/>
    </row>
    <row r="59" spans="1:6" ht="26.25">
      <c r="A59" s="2"/>
      <c r="B59" s="61" t="s">
        <v>44</v>
      </c>
      <c r="C59" s="11">
        <f>SUM(C50:C58)</f>
        <v>3648616.98</v>
      </c>
      <c r="D59" s="10"/>
      <c r="E59" s="10"/>
      <c r="F59" s="10"/>
    </row>
    <row r="60" spans="1:6" s="60" customFormat="1" ht="26.25">
      <c r="B60" s="62" t="s">
        <v>89</v>
      </c>
      <c r="C60" s="63"/>
    </row>
    <row r="68" spans="6:6" ht="15.75">
      <c r="F68" s="21"/>
    </row>
  </sheetData>
  <mergeCells count="10">
    <mergeCell ref="B13:F13"/>
    <mergeCell ref="F16:F24"/>
    <mergeCell ref="F30:F37"/>
    <mergeCell ref="F40:F44"/>
    <mergeCell ref="B48:F48"/>
    <mergeCell ref="D1:F1"/>
    <mergeCell ref="B2:F3"/>
    <mergeCell ref="B4:F4"/>
    <mergeCell ref="B5:F7"/>
    <mergeCell ref="B8:F9"/>
  </mergeCells>
  <pageMargins left="0.70866141732283472" right="0.11811023622047245" top="0.15748031496062992" bottom="0.15748031496062992" header="0" footer="0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направление расходования средст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2015-09-10T05:01:34Z</dcterms:modified>
</cp:coreProperties>
</file>